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806757\Desktop\"/>
    </mc:Choice>
  </mc:AlternateContent>
  <xr:revisionPtr revIDLastSave="0" documentId="13_ncr:1_{D8A9F846-8BD1-48AC-B80B-2F1EC1613B5B}" xr6:coauthVersionLast="47" xr6:coauthVersionMax="47" xr10:uidLastSave="{00000000-0000-0000-0000-000000000000}"/>
  <bookViews>
    <workbookView xWindow="-120" yWindow="-120" windowWidth="29040" windowHeight="15720" xr2:uid="{90ABDF30-9E42-4AEC-A076-C9D382F49DDE}"/>
  </bookViews>
  <sheets>
    <sheet name="戸建一棟リフォーム" sheetId="4" r:id="rId1"/>
    <sheet name="共同住宅等リフォーム" sheetId="5" r:id="rId2"/>
    <sheet name="Sheet2" sheetId="2" r:id="rId3"/>
  </sheets>
  <definedNames>
    <definedName name="_xlnm.Print_Area" localSheetId="1">共同住宅等リフォーム!$A$1:$G$42</definedName>
    <definedName name="_xlnm.Print_Area" localSheetId="0">戸建一棟リフォーム!$A$1:$G$42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4" l="1"/>
  <c r="D36" i="4"/>
  <c r="D37" i="4"/>
  <c r="C36" i="4"/>
  <c r="B36" i="4"/>
  <c r="D24" i="4"/>
  <c r="D25" i="4" s="1"/>
  <c r="C24" i="4"/>
  <c r="C25" i="4" s="1"/>
  <c r="B24" i="4"/>
  <c r="D36" i="5"/>
  <c r="C36" i="5"/>
  <c r="B36" i="5"/>
  <c r="B37" i="5" s="1"/>
  <c r="D24" i="5"/>
  <c r="C24" i="5"/>
  <c r="C25" i="5" s="1"/>
  <c r="B24" i="5"/>
  <c r="B25" i="5" s="1"/>
  <c r="D39" i="5"/>
  <c r="C39" i="5"/>
  <c r="B39" i="5"/>
  <c r="D38" i="5"/>
  <c r="D40" i="5" s="1"/>
  <c r="D37" i="5"/>
  <c r="C37" i="5"/>
  <c r="D27" i="5"/>
  <c r="C27" i="5"/>
  <c r="B27" i="5"/>
  <c r="D26" i="5"/>
  <c r="D28" i="5" s="1"/>
  <c r="C26" i="5"/>
  <c r="C28" i="5" s="1"/>
  <c r="E24" i="5"/>
  <c r="D25" i="5"/>
  <c r="C38" i="5"/>
  <c r="C40" i="5" s="1"/>
  <c r="B26" i="5"/>
  <c r="B28" i="5" s="1"/>
  <c r="E13" i="4"/>
  <c r="B25" i="4"/>
  <c r="E24" i="4"/>
  <c r="C37" i="4"/>
  <c r="B38" i="5" l="1"/>
  <c r="B40" i="5" s="1"/>
  <c r="E15" i="4"/>
  <c r="E14" i="4"/>
  <c r="C38" i="4" s="1"/>
  <c r="B37" i="4"/>
  <c r="D38" i="4"/>
  <c r="D39" i="4"/>
  <c r="C39" i="4"/>
  <c r="B39" i="4"/>
  <c r="D27" i="4"/>
  <c r="C27" i="4"/>
  <c r="B27" i="4"/>
  <c r="D40" i="4" l="1"/>
  <c r="C40" i="4"/>
  <c r="C26" i="4"/>
  <c r="C28" i="4" s="1"/>
  <c r="B26" i="4"/>
  <c r="B28" i="4" s="1"/>
  <c r="B40" i="4"/>
  <c r="D26" i="4"/>
  <c r="D28" i="4" s="1"/>
  <c r="N15" i="2" l="1"/>
  <c r="N14" i="2"/>
  <c r="M15" i="2"/>
  <c r="M14" i="2"/>
  <c r="M115" i="2"/>
  <c r="M114" i="2"/>
  <c r="N165" i="2" l="1"/>
  <c r="M165" i="2"/>
  <c r="N164" i="2"/>
  <c r="M164" i="2"/>
  <c r="N163" i="2"/>
  <c r="M163" i="2"/>
  <c r="N162" i="2"/>
  <c r="M162" i="2"/>
  <c r="N161" i="2"/>
  <c r="M161" i="2"/>
  <c r="N160" i="2"/>
  <c r="M160" i="2"/>
  <c r="N159" i="2"/>
  <c r="M159" i="2"/>
  <c r="N158" i="2"/>
  <c r="M158" i="2"/>
  <c r="N157" i="2"/>
  <c r="M157" i="2"/>
  <c r="N156" i="2"/>
  <c r="M156" i="2"/>
  <c r="N155" i="2"/>
  <c r="M155" i="2"/>
  <c r="N154" i="2"/>
  <c r="M154" i="2"/>
  <c r="M167" i="2"/>
  <c r="M166" i="2"/>
  <c r="M153" i="2"/>
  <c r="M152" i="2"/>
  <c r="M151" i="2"/>
  <c r="M150" i="2"/>
  <c r="M149" i="2"/>
  <c r="M148" i="2"/>
  <c r="M147" i="2"/>
  <c r="N146" i="2"/>
  <c r="M146" i="2"/>
  <c r="N145" i="2"/>
  <c r="M145" i="2"/>
  <c r="N144" i="2"/>
  <c r="M144" i="2"/>
  <c r="N143" i="2"/>
  <c r="M143" i="2"/>
  <c r="N142" i="2"/>
  <c r="M142" i="2"/>
  <c r="N141" i="2"/>
  <c r="M141" i="2"/>
  <c r="N140" i="2"/>
  <c r="M140" i="2"/>
  <c r="N139" i="2"/>
  <c r="M139" i="2"/>
  <c r="N138" i="2"/>
  <c r="M138" i="2"/>
  <c r="N137" i="2"/>
  <c r="M137" i="2"/>
  <c r="N136" i="2"/>
  <c r="M136" i="2"/>
  <c r="N135" i="2"/>
  <c r="M135" i="2"/>
  <c r="N134" i="2"/>
  <c r="M134" i="2"/>
  <c r="N133" i="2"/>
  <c r="M133" i="2"/>
  <c r="N132" i="2"/>
  <c r="M132" i="2"/>
  <c r="N131" i="2"/>
  <c r="M131" i="2"/>
  <c r="N130" i="2"/>
  <c r="M130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M85" i="2" l="1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6" i="2"/>
  <c r="M117" i="2"/>
  <c r="M118" i="2"/>
  <c r="M120" i="2"/>
  <c r="M121" i="2"/>
  <c r="M122" i="2"/>
  <c r="M123" i="2"/>
  <c r="M124" i="2"/>
  <c r="M16" i="2"/>
  <c r="M17" i="2"/>
  <c r="M84" i="2"/>
  <c r="M126" i="2"/>
  <c r="M127" i="2"/>
  <c r="M128" i="2"/>
  <c r="M129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5" i="2"/>
  <c r="N129" i="2"/>
  <c r="N94" i="2"/>
  <c r="N93" i="2"/>
  <c r="N92" i="2"/>
  <c r="N91" i="2"/>
  <c r="N90" i="2"/>
  <c r="N89" i="2"/>
  <c r="N88" i="2"/>
  <c r="N87" i="2"/>
  <c r="N86" i="2"/>
  <c r="N85" i="2"/>
  <c r="N84" i="2"/>
  <c r="N96" i="2"/>
  <c r="M52" i="2"/>
  <c r="M53" i="2"/>
  <c r="M54" i="2"/>
  <c r="M55" i="2"/>
  <c r="M56" i="2"/>
  <c r="M57" i="2"/>
  <c r="M58" i="2"/>
  <c r="M59" i="2"/>
  <c r="M60" i="2"/>
  <c r="M61" i="2"/>
  <c r="M46" i="2"/>
  <c r="M47" i="2"/>
  <c r="M48" i="2"/>
  <c r="M49" i="2"/>
  <c r="M50" i="2"/>
  <c r="M51" i="2"/>
  <c r="M62" i="2"/>
  <c r="M63" i="2"/>
  <c r="M64" i="2"/>
  <c r="M65" i="2"/>
  <c r="M3" i="2"/>
  <c r="M4" i="2"/>
  <c r="M5" i="2"/>
  <c r="M6" i="2"/>
  <c r="M7" i="2"/>
  <c r="M8" i="2"/>
  <c r="M9" i="2"/>
  <c r="M10" i="2"/>
  <c r="M11" i="2"/>
  <c r="M12" i="2"/>
  <c r="M13" i="2"/>
  <c r="M19" i="2"/>
  <c r="M2" i="2"/>
  <c r="N17" i="2"/>
  <c r="N16" i="2"/>
  <c r="N65" i="2" l="1"/>
  <c r="N64" i="2"/>
  <c r="N63" i="2"/>
  <c r="N62" i="2"/>
  <c r="N51" i="2"/>
  <c r="N50" i="2"/>
  <c r="N49" i="2"/>
  <c r="N48" i="2"/>
  <c r="N47" i="2"/>
  <c r="N46" i="2"/>
  <c r="N61" i="2"/>
  <c r="N60" i="2"/>
  <c r="N59" i="2"/>
  <c r="N58" i="2"/>
  <c r="N57" i="2"/>
  <c r="N56" i="2"/>
  <c r="N55" i="2"/>
  <c r="N54" i="2"/>
  <c r="N53" i="2"/>
  <c r="N52" i="2"/>
  <c r="N126" i="2"/>
  <c r="N19" i="2" l="1"/>
  <c r="N13" i="2"/>
  <c r="N12" i="2"/>
  <c r="N11" i="2"/>
  <c r="N10" i="2"/>
  <c r="N9" i="2"/>
  <c r="N8" i="2"/>
  <c r="N7" i="2"/>
  <c r="N6" i="2"/>
  <c r="N5" i="2"/>
  <c r="N4" i="2"/>
  <c r="N3" i="2"/>
  <c r="N2" i="2"/>
  <c r="M119" i="2" l="1"/>
</calcChain>
</file>

<file path=xl/sharedStrings.xml><?xml version="1.0" encoding="utf-8"?>
<sst xmlns="http://schemas.openxmlformats.org/spreadsheetml/2006/main" count="1065" uniqueCount="267">
  <si>
    <t>外壁</t>
    <rPh sb="0" eb="2">
      <t>ガイヘキ</t>
    </rPh>
    <phoneticPr fontId="2"/>
  </si>
  <si>
    <t>屋根・天井</t>
    <rPh sb="0" eb="2">
      <t>ヤネ</t>
    </rPh>
    <rPh sb="3" eb="5">
      <t>テンジョウ</t>
    </rPh>
    <phoneticPr fontId="2"/>
  </si>
  <si>
    <t>床</t>
    <rPh sb="0" eb="1">
      <t>ユカ</t>
    </rPh>
    <phoneticPr fontId="2"/>
  </si>
  <si>
    <t>アクリアα</t>
    <phoneticPr fontId="2"/>
  </si>
  <si>
    <t>製品名</t>
    <rPh sb="2" eb="3">
      <t>メイ</t>
    </rPh>
    <phoneticPr fontId="6"/>
  </si>
  <si>
    <t>型番</t>
    <rPh sb="0" eb="2">
      <t>カタバン</t>
    </rPh>
    <phoneticPr fontId="6"/>
  </si>
  <si>
    <t>断熱材
区分</t>
    <rPh sb="0" eb="3">
      <t>ダンネツザイ</t>
    </rPh>
    <rPh sb="4" eb="6">
      <t>クブン</t>
    </rPh>
    <phoneticPr fontId="6"/>
  </si>
  <si>
    <t>密度</t>
    <phoneticPr fontId="4"/>
  </si>
  <si>
    <t>厚み</t>
    <rPh sb="0" eb="1">
      <t>アツ</t>
    </rPh>
    <phoneticPr fontId="4"/>
  </si>
  <si>
    <t>寸法（mm）</t>
    <rPh sb="0" eb="2">
      <t>スンポウ</t>
    </rPh>
    <phoneticPr fontId="3"/>
  </si>
  <si>
    <t>入数</t>
  </si>
  <si>
    <t>施工坪数</t>
    <rPh sb="0" eb="2">
      <t>セコウ</t>
    </rPh>
    <rPh sb="2" eb="3">
      <t>ツボ</t>
    </rPh>
    <rPh sb="3" eb="4">
      <t>スウ</t>
    </rPh>
    <phoneticPr fontId="6"/>
  </si>
  <si>
    <t>熱抵抗値</t>
    <rPh sb="0" eb="4">
      <t>ネツテイコウチ</t>
    </rPh>
    <phoneticPr fontId="2"/>
  </si>
  <si>
    <t>１ケース当たり
体積（㎥）　　</t>
    <rPh sb="4" eb="5">
      <t>ア</t>
    </rPh>
    <rPh sb="8" eb="10">
      <t>タイセキ</t>
    </rPh>
    <phoneticPr fontId="6"/>
  </si>
  <si>
    <t>2AFGACNA20K-105</t>
    <phoneticPr fontId="3"/>
  </si>
  <si>
    <t>D</t>
    <phoneticPr fontId="3"/>
  </si>
  <si>
    <t>395X2880</t>
    <phoneticPr fontId="4"/>
  </si>
  <si>
    <t>430X2880</t>
    <phoneticPr fontId="4"/>
  </si>
  <si>
    <t>470X2880</t>
    <phoneticPr fontId="4"/>
  </si>
  <si>
    <t>2AFGACMA20K-155</t>
    <phoneticPr fontId="3"/>
  </si>
  <si>
    <t>455X1370</t>
    <phoneticPr fontId="4"/>
  </si>
  <si>
    <t>2AFGACWA20K-89</t>
    <phoneticPr fontId="3"/>
  </si>
  <si>
    <t>425X1370</t>
    <phoneticPr fontId="3"/>
  </si>
  <si>
    <t>2AFGACWA20K-105</t>
    <phoneticPr fontId="3"/>
  </si>
  <si>
    <t>395X1370</t>
    <phoneticPr fontId="4"/>
  </si>
  <si>
    <t>430X1370</t>
    <phoneticPr fontId="4"/>
  </si>
  <si>
    <t>2AFGACWA20K-140</t>
    <phoneticPr fontId="3"/>
  </si>
  <si>
    <t>420X1190</t>
    <phoneticPr fontId="3"/>
  </si>
  <si>
    <t>420X1330</t>
    <phoneticPr fontId="3"/>
  </si>
  <si>
    <t>2AFGACWA28K-89</t>
    <phoneticPr fontId="3"/>
  </si>
  <si>
    <t>380X1330</t>
    <phoneticPr fontId="4"/>
  </si>
  <si>
    <t>420X1330</t>
    <phoneticPr fontId="4"/>
  </si>
  <si>
    <t>2AFGACWA36K-105</t>
    <phoneticPr fontId="3"/>
  </si>
  <si>
    <t>390X1370</t>
    <phoneticPr fontId="4"/>
  </si>
  <si>
    <t>425X1370</t>
    <phoneticPr fontId="4"/>
  </si>
  <si>
    <t>2AFGACUPLA36K-105</t>
    <phoneticPr fontId="3"/>
  </si>
  <si>
    <t>805X805</t>
    <phoneticPr fontId="6"/>
  </si>
  <si>
    <t>アクリアUボードピンレスα36K</t>
    <phoneticPr fontId="3"/>
  </si>
  <si>
    <r>
      <t>アクリアネクスト</t>
    </r>
    <r>
      <rPr>
        <sz val="11"/>
        <rFont val="Calibri"/>
        <family val="3"/>
        <charset val="161"/>
      </rPr>
      <t>α</t>
    </r>
    <r>
      <rPr>
        <sz val="11"/>
        <rFont val="BIZ UDゴシック"/>
        <family val="3"/>
        <charset val="128"/>
      </rPr>
      <t>20K</t>
    </r>
    <phoneticPr fontId="3"/>
  </si>
  <si>
    <r>
      <t>アクリアウール</t>
    </r>
    <r>
      <rPr>
        <sz val="11"/>
        <rFont val="Calibri"/>
        <family val="3"/>
        <charset val="161"/>
      </rPr>
      <t>α</t>
    </r>
    <r>
      <rPr>
        <sz val="11"/>
        <rFont val="BIZ UDゴシック"/>
        <family val="3"/>
        <charset val="128"/>
      </rPr>
      <t>20K</t>
    </r>
    <phoneticPr fontId="3"/>
  </si>
  <si>
    <r>
      <t>アクリアウール</t>
    </r>
    <r>
      <rPr>
        <sz val="11"/>
        <rFont val="Calibri"/>
        <family val="3"/>
        <charset val="161"/>
      </rPr>
      <t>α</t>
    </r>
    <r>
      <rPr>
        <sz val="11"/>
        <rFont val="BIZ UDゴシック"/>
        <family val="3"/>
        <charset val="128"/>
      </rPr>
      <t>28K</t>
    </r>
    <phoneticPr fontId="3"/>
  </si>
  <si>
    <r>
      <t>アクリアウール</t>
    </r>
    <r>
      <rPr>
        <sz val="11"/>
        <rFont val="Calibri"/>
        <family val="3"/>
        <charset val="161"/>
      </rPr>
      <t>α</t>
    </r>
    <r>
      <rPr>
        <sz val="11"/>
        <rFont val="BIZ UDゴシック"/>
        <family val="3"/>
        <charset val="128"/>
      </rPr>
      <t>36K</t>
    </r>
    <phoneticPr fontId="3"/>
  </si>
  <si>
    <r>
      <t>アクリアマット</t>
    </r>
    <r>
      <rPr>
        <sz val="11"/>
        <rFont val="Calibri"/>
        <family val="3"/>
        <charset val="161"/>
      </rPr>
      <t>α</t>
    </r>
    <r>
      <rPr>
        <sz val="11"/>
        <rFont val="BIZ UDゴシック"/>
        <family val="3"/>
        <charset val="128"/>
      </rPr>
      <t>20K</t>
    </r>
    <phoneticPr fontId="3"/>
  </si>
  <si>
    <t>X</t>
    <phoneticPr fontId="2"/>
  </si>
  <si>
    <t>アクリアUボードピンレスα36K105X805X805</t>
  </si>
  <si>
    <t>設計価格</t>
    <rPh sb="0" eb="2">
      <t>セッケイ</t>
    </rPh>
    <rPh sb="2" eb="4">
      <t>カカク</t>
    </rPh>
    <phoneticPr fontId="2"/>
  </si>
  <si>
    <t>アクリアαシリーズ（除　アクリアαR71、アクリアUボードNTα）</t>
    <rPh sb="10" eb="11">
      <t>ノゾ</t>
    </rPh>
    <phoneticPr fontId="2"/>
  </si>
  <si>
    <t>アクリアマットα20K155X455X1370</t>
  </si>
  <si>
    <t>概算</t>
    <rPh sb="0" eb="2">
      <t>ガイサン</t>
    </rPh>
    <phoneticPr fontId="2"/>
  </si>
  <si>
    <t>断熱材区分　D</t>
    <rPh sb="0" eb="3">
      <t>ダンネツザイ</t>
    </rPh>
    <rPh sb="3" eb="5">
      <t>クブン</t>
    </rPh>
    <phoneticPr fontId="2"/>
  </si>
  <si>
    <t>断熱材区分　A-1、A-2、B、C</t>
    <rPh sb="0" eb="3">
      <t>ダンネツザイ</t>
    </rPh>
    <rPh sb="3" eb="5">
      <t>クブン</t>
    </rPh>
    <phoneticPr fontId="2"/>
  </si>
  <si>
    <t>アクリア・マットエース他（含　アクリアαR71、アクリアUボードNTα）</t>
    <rPh sb="11" eb="12">
      <t>ホカ</t>
    </rPh>
    <rPh sb="13" eb="14">
      <t>フク</t>
    </rPh>
    <phoneticPr fontId="2"/>
  </si>
  <si>
    <t>補助金最低必要ケース</t>
    <rPh sb="0" eb="3">
      <t>ホジョキン</t>
    </rPh>
    <rPh sb="3" eb="5">
      <t>サイテイ</t>
    </rPh>
    <phoneticPr fontId="2"/>
  </si>
  <si>
    <t>※アクリアウールαを天井で使う場合、1割程度少なめに出ますので、ご了承下さい。</t>
    <rPh sb="10" eb="12">
      <t>テンジョウ</t>
    </rPh>
    <rPh sb="13" eb="14">
      <t>ツカ</t>
    </rPh>
    <rPh sb="15" eb="17">
      <t>バアイ</t>
    </rPh>
    <rPh sb="19" eb="20">
      <t>ワリ</t>
    </rPh>
    <rPh sb="20" eb="22">
      <t>テイド</t>
    </rPh>
    <rPh sb="22" eb="23">
      <t>スク</t>
    </rPh>
    <rPh sb="26" eb="27">
      <t>デ</t>
    </rPh>
    <rPh sb="33" eb="35">
      <t>リョウショウ</t>
    </rPh>
    <rPh sb="35" eb="36">
      <t>クダ</t>
    </rPh>
    <phoneticPr fontId="2"/>
  </si>
  <si>
    <t>※アクリアウールを天井で使う場合、1割程度少なめに出ますので、ご了承下さい。</t>
    <rPh sb="9" eb="11">
      <t>テンジョウ</t>
    </rPh>
    <rPh sb="12" eb="13">
      <t>ツカ</t>
    </rPh>
    <rPh sb="14" eb="16">
      <t>バアイ</t>
    </rPh>
    <rPh sb="18" eb="19">
      <t>ワリ</t>
    </rPh>
    <rPh sb="19" eb="21">
      <t>テイド</t>
    </rPh>
    <rPh sb="21" eb="22">
      <t>スク</t>
    </rPh>
    <rPh sb="25" eb="26">
      <t>デ</t>
    </rPh>
    <rPh sb="32" eb="34">
      <t>リョウショウ</t>
    </rPh>
    <rPh sb="34" eb="35">
      <t>クダ</t>
    </rPh>
    <phoneticPr fontId="2"/>
  </si>
  <si>
    <t>1AFGACMAR71-250</t>
    <phoneticPr fontId="3"/>
  </si>
  <si>
    <t>C</t>
    <phoneticPr fontId="3"/>
  </si>
  <si>
    <t>455X1370</t>
    <phoneticPr fontId="3"/>
  </si>
  <si>
    <t>アクリアＵボードNTα20K</t>
    <phoneticPr fontId="3"/>
  </si>
  <si>
    <t>1AFGACUNTA20K-120</t>
    <phoneticPr fontId="3"/>
  </si>
  <si>
    <t>805X805</t>
    <phoneticPr fontId="4"/>
  </si>
  <si>
    <t>820X820</t>
    <phoneticPr fontId="4"/>
  </si>
  <si>
    <t>1AFGACUPL24K-105</t>
    <phoneticPr fontId="3"/>
  </si>
  <si>
    <t>805X805</t>
    <phoneticPr fontId="3"/>
  </si>
  <si>
    <t>805X1820</t>
    <phoneticPr fontId="3"/>
  </si>
  <si>
    <t>1AFGACUPL24K-120</t>
    <phoneticPr fontId="3"/>
  </si>
  <si>
    <t>790X1820</t>
    <phoneticPr fontId="6"/>
  </si>
  <si>
    <t>1AFGACUPLS20K-90</t>
    <phoneticPr fontId="3"/>
  </si>
  <si>
    <t>820X820</t>
    <phoneticPr fontId="6"/>
  </si>
  <si>
    <t>820X888</t>
    <phoneticPr fontId="6"/>
  </si>
  <si>
    <t>820X1820</t>
    <phoneticPr fontId="6"/>
  </si>
  <si>
    <t>アクリアUボードピンレス24K</t>
    <phoneticPr fontId="3"/>
  </si>
  <si>
    <t>1AFGACUPL24K-80</t>
    <phoneticPr fontId="3"/>
  </si>
  <si>
    <t>820Ｘ450</t>
    <phoneticPr fontId="3"/>
  </si>
  <si>
    <t>870Ｘ450</t>
    <phoneticPr fontId="3"/>
  </si>
  <si>
    <t>1AFGACUNT24K-42</t>
    <phoneticPr fontId="6"/>
  </si>
  <si>
    <t>263X1820</t>
    <phoneticPr fontId="3"/>
  </si>
  <si>
    <t>415X1820</t>
    <phoneticPr fontId="3"/>
  </si>
  <si>
    <t>1AFGACUNT24K-80</t>
    <phoneticPr fontId="3"/>
  </si>
  <si>
    <t>263X910</t>
    <phoneticPr fontId="6"/>
  </si>
  <si>
    <t>415X910</t>
    <phoneticPr fontId="3"/>
  </si>
  <si>
    <t>C</t>
  </si>
  <si>
    <t>マットエース10K</t>
    <phoneticPr fontId="4"/>
  </si>
  <si>
    <t>1AFGMA10K-100</t>
    <phoneticPr fontId="6"/>
  </si>
  <si>
    <t>A-2</t>
    <phoneticPr fontId="4"/>
  </si>
  <si>
    <t>430X2740</t>
    <phoneticPr fontId="4"/>
  </si>
  <si>
    <t>470X2740</t>
    <phoneticPr fontId="4"/>
  </si>
  <si>
    <t>C</t>
    <phoneticPr fontId="6"/>
  </si>
  <si>
    <t>マットエースHG16K</t>
    <phoneticPr fontId="4"/>
  </si>
  <si>
    <t>1AFGMAHG16K-50</t>
    <phoneticPr fontId="6"/>
  </si>
  <si>
    <t>C</t>
    <phoneticPr fontId="4"/>
  </si>
  <si>
    <t>395X2740</t>
    <phoneticPr fontId="4"/>
  </si>
  <si>
    <t>マットエースHG24K</t>
    <phoneticPr fontId="4"/>
  </si>
  <si>
    <t>アクリアUボードピンレスS20K</t>
    <phoneticPr fontId="3"/>
  </si>
  <si>
    <t>リフォーム用アクリアUボードピンレス24K</t>
    <rPh sb="5" eb="6">
      <t>ヨウ</t>
    </rPh>
    <phoneticPr fontId="3"/>
  </si>
  <si>
    <t>アクリアUボードNT24K</t>
    <phoneticPr fontId="2"/>
  </si>
  <si>
    <t>1AFGMAHG16K-100</t>
    <phoneticPr fontId="3"/>
  </si>
  <si>
    <t>アクリアジオス32K</t>
    <phoneticPr fontId="3"/>
  </si>
  <si>
    <t>1AFGACHW32K-45</t>
    <phoneticPr fontId="3"/>
  </si>
  <si>
    <t>410X1820</t>
    <phoneticPr fontId="3"/>
  </si>
  <si>
    <t>1AFGACMR57-200</t>
    <phoneticPr fontId="3"/>
  </si>
  <si>
    <t>1AFGACMR45-170</t>
    <phoneticPr fontId="3"/>
  </si>
  <si>
    <t>アクリアネクスト14K</t>
    <phoneticPr fontId="3"/>
  </si>
  <si>
    <t>1AFGACN14K-89</t>
    <phoneticPr fontId="3"/>
  </si>
  <si>
    <t>420X2360</t>
    <phoneticPr fontId="3"/>
  </si>
  <si>
    <t>1AFGACN14K-90</t>
    <phoneticPr fontId="3"/>
  </si>
  <si>
    <t>395X2880</t>
    <phoneticPr fontId="3"/>
  </si>
  <si>
    <t>430X2880</t>
    <phoneticPr fontId="3"/>
  </si>
  <si>
    <t>470X2880</t>
    <phoneticPr fontId="3"/>
  </si>
  <si>
    <t>1AFGACN14K-105</t>
    <phoneticPr fontId="3"/>
  </si>
  <si>
    <t>アクリアマット10K</t>
    <phoneticPr fontId="3"/>
  </si>
  <si>
    <t>1AFGACM10K-50</t>
    <phoneticPr fontId="3"/>
  </si>
  <si>
    <t>B</t>
    <phoneticPr fontId="4"/>
  </si>
  <si>
    <t xml:space="preserve">430X2880 </t>
    <phoneticPr fontId="4"/>
  </si>
  <si>
    <t>1AFGACM10K-100</t>
    <phoneticPr fontId="3"/>
  </si>
  <si>
    <t>アクリアマット14K</t>
    <phoneticPr fontId="3"/>
  </si>
  <si>
    <t>1AFGACM14K-155</t>
    <phoneticPr fontId="3"/>
  </si>
  <si>
    <t>455X1370</t>
    <phoneticPr fontId="6"/>
  </si>
  <si>
    <t>アクリアマット16K</t>
    <phoneticPr fontId="3"/>
  </si>
  <si>
    <t>1AFGACM16K-100</t>
    <phoneticPr fontId="3"/>
  </si>
  <si>
    <t>アクリアウール16K</t>
    <phoneticPr fontId="3"/>
  </si>
  <si>
    <t>1AFGACW16K-89</t>
    <phoneticPr fontId="3"/>
  </si>
  <si>
    <t>375X2350</t>
    <phoneticPr fontId="4"/>
  </si>
  <si>
    <t>425X2350</t>
    <phoneticPr fontId="4"/>
  </si>
  <si>
    <t>375X2740</t>
    <phoneticPr fontId="4"/>
  </si>
  <si>
    <t>425X2740</t>
    <phoneticPr fontId="4"/>
  </si>
  <si>
    <t>1AFGACW16K-105</t>
    <phoneticPr fontId="3"/>
  </si>
  <si>
    <t>395X2740</t>
    <phoneticPr fontId="3"/>
  </si>
  <si>
    <t>430X2740</t>
    <phoneticPr fontId="3"/>
  </si>
  <si>
    <t>1AFGACW16K-120</t>
    <phoneticPr fontId="3"/>
  </si>
  <si>
    <t>380X2880</t>
    <phoneticPr fontId="3"/>
  </si>
  <si>
    <t>425X2880</t>
    <phoneticPr fontId="3"/>
  </si>
  <si>
    <t>1AFGACW16K-140</t>
    <phoneticPr fontId="3"/>
  </si>
  <si>
    <t>810X11000</t>
    <phoneticPr fontId="3"/>
  </si>
  <si>
    <t>1AFGACW16K-50</t>
    <phoneticPr fontId="3"/>
  </si>
  <si>
    <t>910X22000</t>
    <phoneticPr fontId="3"/>
  </si>
  <si>
    <t>910X11000</t>
    <phoneticPr fontId="3"/>
  </si>
  <si>
    <t>アクリアウール24K</t>
    <phoneticPr fontId="3"/>
  </si>
  <si>
    <t>1AFGACW24K-105</t>
    <phoneticPr fontId="3"/>
  </si>
  <si>
    <t>1AFGACW24K-120</t>
    <phoneticPr fontId="3"/>
  </si>
  <si>
    <t>390X2770</t>
    <phoneticPr fontId="3"/>
  </si>
  <si>
    <t>430X2770</t>
    <phoneticPr fontId="3"/>
  </si>
  <si>
    <t>アクリアGパックマット24K</t>
    <phoneticPr fontId="3"/>
  </si>
  <si>
    <t>Gパックマット24K</t>
    <phoneticPr fontId="3"/>
  </si>
  <si>
    <t>アクリアＲ５７　20K</t>
    <phoneticPr fontId="3"/>
  </si>
  <si>
    <t>アクリアＲ４５　14K</t>
    <phoneticPr fontId="3"/>
  </si>
  <si>
    <r>
      <t>アクリア</t>
    </r>
    <r>
      <rPr>
        <sz val="11"/>
        <rFont val="Calibri"/>
        <family val="3"/>
        <charset val="161"/>
      </rPr>
      <t>α</t>
    </r>
    <r>
      <rPr>
        <sz val="11"/>
        <rFont val="BIZ UDゴシック"/>
        <family val="3"/>
        <charset val="128"/>
      </rPr>
      <t>Ｒ７１　20K</t>
    </r>
    <phoneticPr fontId="3"/>
  </si>
  <si>
    <t>910X2000</t>
    <phoneticPr fontId="6"/>
  </si>
  <si>
    <t>910Ｘ450</t>
    <phoneticPr fontId="3"/>
  </si>
  <si>
    <t>940Ｘ450</t>
    <phoneticPr fontId="3"/>
  </si>
  <si>
    <t>420Ｘ910</t>
    <phoneticPr fontId="3"/>
  </si>
  <si>
    <t>450Ｘ910</t>
    <phoneticPr fontId="3"/>
  </si>
  <si>
    <t>アクリアネクスト14K105X395X2880</t>
  </si>
  <si>
    <t>外壁</t>
    <rPh sb="0" eb="2">
      <t>ガイヘキ</t>
    </rPh>
    <phoneticPr fontId="2"/>
  </si>
  <si>
    <t>床</t>
    <rPh sb="0" eb="1">
      <t>ユカ</t>
    </rPh>
    <phoneticPr fontId="2"/>
  </si>
  <si>
    <t>天井</t>
    <rPh sb="0" eb="2">
      <t>テンジョウ</t>
    </rPh>
    <phoneticPr fontId="2"/>
  </si>
  <si>
    <t>アクリア・マットエース他</t>
    <phoneticPr fontId="2"/>
  </si>
  <si>
    <t>壁</t>
    <rPh sb="0" eb="1">
      <t>カベ</t>
    </rPh>
    <phoneticPr fontId="2"/>
  </si>
  <si>
    <r>
      <t>必要ケース</t>
    </r>
    <r>
      <rPr>
        <sz val="9"/>
        <color theme="1"/>
        <rFont val="メイリオ"/>
        <family val="3"/>
        <charset val="128"/>
      </rPr>
      <t>（概算面積より）</t>
    </r>
    <rPh sb="6" eb="8">
      <t>ガイサン</t>
    </rPh>
    <rPh sb="8" eb="10">
      <t>メンセキ</t>
    </rPh>
    <phoneticPr fontId="2"/>
  </si>
  <si>
    <t>アクリアネクストα20K105X430X2880</t>
  </si>
  <si>
    <t>リフォーム用アクリアUボードピンレス24K80X820Ｘ450</t>
  </si>
  <si>
    <t>アクリアＲ５７　20K200X455X1370</t>
  </si>
  <si>
    <t>材工</t>
    <rPh sb="0" eb="2">
      <t>ザイコウ</t>
    </rPh>
    <phoneticPr fontId="2"/>
  </si>
  <si>
    <t>設計価格（円/ケース）</t>
    <rPh sb="0" eb="2">
      <t>セッケイ</t>
    </rPh>
    <rPh sb="2" eb="4">
      <t>カカク</t>
    </rPh>
    <rPh sb="5" eb="6">
      <t>エン</t>
    </rPh>
    <phoneticPr fontId="2"/>
  </si>
  <si>
    <t>アクリアブローS　13K300㎜(330㎜)</t>
    <phoneticPr fontId="2"/>
  </si>
  <si>
    <t>アクリアブローS　13K350㎜(385㎜)</t>
    <phoneticPr fontId="2"/>
  </si>
  <si>
    <t>アクリアブローS　13K400㎜(400㎜)</t>
    <phoneticPr fontId="2"/>
  </si>
  <si>
    <t>設計価格（円/面積）</t>
    <rPh sb="0" eb="2">
      <t>セッケイ</t>
    </rPh>
    <rPh sb="2" eb="4">
      <t>カカク</t>
    </rPh>
    <rPh sb="7" eb="9">
      <t>メンセキ</t>
    </rPh>
    <phoneticPr fontId="2"/>
  </si>
  <si>
    <t>アクリアGパックマット24K100X430X1370</t>
  </si>
  <si>
    <t>1AFGABS1352</t>
  </si>
  <si>
    <t>1AFGACPLUS16K-105</t>
  </si>
  <si>
    <t>アクリア＋16K105X390X2740</t>
    <phoneticPr fontId="2"/>
  </si>
  <si>
    <t>アクリア＋16K105X425X2740</t>
    <phoneticPr fontId="2"/>
  </si>
  <si>
    <t>390X2740</t>
    <phoneticPr fontId="2"/>
  </si>
  <si>
    <t>425X2740</t>
    <phoneticPr fontId="2"/>
  </si>
  <si>
    <t>アクリアネクストα20K105X395X2880</t>
  </si>
  <si>
    <t>アクリアネクストα20K105X470X2880</t>
  </si>
  <si>
    <t>アクリアウールα20K89X425X1370</t>
  </si>
  <si>
    <t>アクリアウールα20K105X395X1370</t>
  </si>
  <si>
    <t>アクリアウールα20K105X430X1370</t>
  </si>
  <si>
    <t>アクリアウールα20K140X420X1190</t>
  </si>
  <si>
    <t>アクリアウールα20K140X420X1330</t>
  </si>
  <si>
    <t>アクリアウールα28K89X380X1330</t>
  </si>
  <si>
    <t>アクリアウールα28K89X420X1330</t>
  </si>
  <si>
    <t>アクリアウールα36K105X390X1370</t>
  </si>
  <si>
    <t>アクリアウールα36K105X425X1370</t>
  </si>
  <si>
    <t>アクリアGパックマット24K50X430X1370</t>
  </si>
  <si>
    <t>リフォーム用アクリアUボードピンレス24K80X870Ｘ450</t>
  </si>
  <si>
    <t>リフォーム用アクリアUボードピンレス24K80X910Ｘ450</t>
  </si>
  <si>
    <t>リフォーム用アクリアUボードピンレス24K80X940Ｘ450</t>
  </si>
  <si>
    <t>リフォーム用アクリアUボードピンレス24K80X420Ｘ910</t>
  </si>
  <si>
    <t>リフォーム用アクリアUボードピンレス24K80X450Ｘ910</t>
  </si>
  <si>
    <t>アクリアＵボードNTα20K120X805X805</t>
  </si>
  <si>
    <t>アクリアＵボードNTα20K120X820X820</t>
  </si>
  <si>
    <t>アクリアUボードピンレス24K105X805X805</t>
  </si>
  <si>
    <t>アクリアUボードピンレス24K105X805X1820</t>
  </si>
  <si>
    <t>アクリアUボードピンレス24K120X790X1820</t>
  </si>
  <si>
    <t>アクリアUボードピンレスS20K90X805X805</t>
  </si>
  <si>
    <t>アクリアUボードピンレスS20K90X820X820</t>
  </si>
  <si>
    <t>アクリアUボードピンレスS20K90X820X888</t>
  </si>
  <si>
    <t>アクリアUボードピンレスS20K90X820X1820</t>
  </si>
  <si>
    <t>アクリアUボードピンレスS20K90X910X2000</t>
  </si>
  <si>
    <t>アクリアUボードNT24K42X263X1820</t>
  </si>
  <si>
    <t>アクリアUボードNT24K42X415X1820</t>
  </si>
  <si>
    <t>アクリアUボードNT24K80X263X910</t>
  </si>
  <si>
    <t>アクリアUボードNT24K80X415X910</t>
  </si>
  <si>
    <t>アクリアウール16K89X375X2350</t>
  </si>
  <si>
    <t>アクリアウール16K89X425X2350</t>
  </si>
  <si>
    <t>アクリアウール16K89X375X2740</t>
  </si>
  <si>
    <t>アクリアウール16K89X425X2740</t>
  </si>
  <si>
    <t>アクリアウール16K105X395X2740</t>
  </si>
  <si>
    <t>アクリアウール16K105X430X2740</t>
  </si>
  <si>
    <t>アクリアウール16K120X380X2880</t>
  </si>
  <si>
    <t>アクリアウール16K120X425X2880</t>
  </si>
  <si>
    <t>アクリアウール16K140X375X2350</t>
  </si>
  <si>
    <t>アクリアウール16K140X425X2350</t>
  </si>
  <si>
    <t>アクリアウール16K105X810X11000</t>
  </si>
  <si>
    <t>アクリアウール16K50X910X22000</t>
  </si>
  <si>
    <t>アクリアウール16K105X910X11000</t>
  </si>
  <si>
    <t>アクリアウール24K105X395X2880</t>
  </si>
  <si>
    <t>アクリアウール24K105X430X2880</t>
  </si>
  <si>
    <t>アクリアウール24K120X390X2770</t>
  </si>
  <si>
    <t>アクリアウール24K120X430X2770</t>
  </si>
  <si>
    <t>アクリアネクスト14K89X420X2360</t>
  </si>
  <si>
    <t>アクリアネクスト14K90X395X2880</t>
  </si>
  <si>
    <t>アクリアネクスト14K90X430X2880</t>
  </si>
  <si>
    <t>アクリアネクスト14K90X470X2880</t>
  </si>
  <si>
    <t>アクリアネクスト14K105X430X2880</t>
  </si>
  <si>
    <t>アクリアネクスト14K105X470X2880</t>
  </si>
  <si>
    <t xml:space="preserve">アクリアマット10K50X430X2880 </t>
  </si>
  <si>
    <t>アクリアマット10K100X395X2880</t>
  </si>
  <si>
    <t>アクリアマット10K100X430X2880</t>
  </si>
  <si>
    <t>アクリアマット10K100X470X2880</t>
  </si>
  <si>
    <t>アクリアマット16K100X430X2880</t>
  </si>
  <si>
    <t>アクリアジオス32K45X410X1820</t>
  </si>
  <si>
    <t>マットエース10K100X430X2740</t>
  </si>
  <si>
    <t>マットエース10K100X470X2740</t>
  </si>
  <si>
    <t>マットエースHG16K50X430X2740</t>
  </si>
  <si>
    <t>マットエースHG16K100X395X2740</t>
  </si>
  <si>
    <t>マットエースHG16K100X430X2740</t>
  </si>
  <si>
    <t>Gパックマット24K50X430X1370</t>
  </si>
  <si>
    <t>Gパックマット24K100X430X1370</t>
  </si>
  <si>
    <t>アクリアαＲ７１　20K250X455X1370</t>
  </si>
  <si>
    <t>アクリアＲ４５　14K170X455X1370</t>
  </si>
  <si>
    <t>アクリアマット14K155X455X1370</t>
  </si>
  <si>
    <t/>
  </si>
  <si>
    <t>D</t>
    <phoneticPr fontId="4"/>
  </si>
  <si>
    <t>概算ですので、参考値としてご利用ください。</t>
    <rPh sb="0" eb="2">
      <t>ガイサン</t>
    </rPh>
    <rPh sb="7" eb="10">
      <t>サンコウチ</t>
    </rPh>
    <rPh sb="14" eb="16">
      <t>リヨウ</t>
    </rPh>
    <phoneticPr fontId="2"/>
  </si>
  <si>
    <t>1AFGMAHG24K-50</t>
    <phoneticPr fontId="6"/>
  </si>
  <si>
    <t>1AFGMAHG24K-100</t>
    <phoneticPr fontId="6"/>
  </si>
  <si>
    <t>マットエースHG24K50X430X1370</t>
    <phoneticPr fontId="2"/>
  </si>
  <si>
    <t>マットエースHG24K100X430X1370</t>
    <phoneticPr fontId="2"/>
  </si>
  <si>
    <t>1AFGGPM24K-50</t>
    <phoneticPr fontId="3"/>
  </si>
  <si>
    <t>1AFGGPM24K-100</t>
    <phoneticPr fontId="3"/>
  </si>
  <si>
    <t>2AFGAGPM24K-50</t>
    <phoneticPr fontId="3"/>
  </si>
  <si>
    <t>2AFGAGPM24K-100</t>
    <phoneticPr fontId="3"/>
  </si>
  <si>
    <r>
      <t>アクリアTS</t>
    </r>
    <r>
      <rPr>
        <sz val="11"/>
        <rFont val="Calibri"/>
        <family val="3"/>
        <charset val="161"/>
      </rPr>
      <t>α28</t>
    </r>
    <r>
      <rPr>
        <sz val="11"/>
        <rFont val="BIZ UDゴシック"/>
        <family val="3"/>
        <charset val="128"/>
      </rPr>
      <t>K105X390X1370</t>
    </r>
    <phoneticPr fontId="2"/>
  </si>
  <si>
    <r>
      <t>アクリアウール</t>
    </r>
    <r>
      <rPr>
        <sz val="11"/>
        <rFont val="Calibri"/>
        <family val="3"/>
        <charset val="161"/>
      </rPr>
      <t>α</t>
    </r>
    <r>
      <rPr>
        <sz val="11"/>
        <rFont val="BIZ UDゴシック"/>
        <family val="3"/>
        <charset val="128"/>
      </rPr>
      <t>36K105X425X1370</t>
    </r>
    <phoneticPr fontId="2"/>
  </si>
  <si>
    <r>
      <t>アクリアTS</t>
    </r>
    <r>
      <rPr>
        <sz val="11"/>
        <rFont val="Calibri"/>
        <family val="3"/>
        <charset val="161"/>
      </rPr>
      <t>α28</t>
    </r>
    <r>
      <rPr>
        <sz val="11"/>
        <rFont val="BIZ UDゴシック"/>
        <family val="3"/>
        <charset val="128"/>
      </rPr>
      <t>K105X425X1370</t>
    </r>
    <phoneticPr fontId="2"/>
  </si>
  <si>
    <r>
      <t>アクリアTS</t>
    </r>
    <r>
      <rPr>
        <sz val="11"/>
        <rFont val="Calibri"/>
        <family val="3"/>
        <charset val="161"/>
      </rPr>
      <t>α</t>
    </r>
    <r>
      <rPr>
        <sz val="11"/>
        <rFont val="BIZ UDゴシック"/>
        <family val="3"/>
        <charset val="128"/>
      </rPr>
      <t>28K</t>
    </r>
    <phoneticPr fontId="2"/>
  </si>
  <si>
    <t>2AFGACTSA28K-105</t>
  </si>
  <si>
    <t>2AFGACTSA28K-105</t>
    <phoneticPr fontId="3"/>
  </si>
  <si>
    <t>トリガールームの床面積</t>
    <rPh sb="8" eb="11">
      <t>ユカメンセキ</t>
    </rPh>
    <phoneticPr fontId="2"/>
  </si>
  <si>
    <t>補助対象住宅の床面積</t>
    <rPh sb="0" eb="6">
      <t>ホジョタイショウジュウタク</t>
    </rPh>
    <rPh sb="7" eb="10">
      <t>ユカメンセキ</t>
    </rPh>
    <phoneticPr fontId="2"/>
  </si>
  <si>
    <r>
      <t>断熱材最低使用量（ｍ</t>
    </r>
    <r>
      <rPr>
        <vertAlign val="superscript"/>
        <sz val="11"/>
        <color theme="1"/>
        <rFont val="メイリオ"/>
        <family val="3"/>
        <charset val="128"/>
      </rPr>
      <t>3</t>
    </r>
    <r>
      <rPr>
        <sz val="11"/>
        <color theme="1"/>
        <rFont val="メイリオ"/>
        <family val="3"/>
        <charset val="128"/>
      </rPr>
      <t>）</t>
    </r>
    <rPh sb="0" eb="3">
      <t>ダンネツザイ</t>
    </rPh>
    <rPh sb="3" eb="8">
      <t>サイテイシヨウリョウ</t>
    </rPh>
    <phoneticPr fontId="2"/>
  </si>
  <si>
    <r>
      <t>断熱材基準量（m</t>
    </r>
    <r>
      <rPr>
        <vertAlign val="superscript"/>
        <sz val="11"/>
        <color theme="1"/>
        <rFont val="メイリオ"/>
        <family val="3"/>
        <charset val="128"/>
      </rPr>
      <t>3</t>
    </r>
    <r>
      <rPr>
        <sz val="11"/>
        <color theme="1"/>
        <rFont val="メイリオ"/>
        <family val="3"/>
        <charset val="128"/>
      </rPr>
      <t>）</t>
    </r>
    <rPh sb="3" eb="5">
      <t>キジュン</t>
    </rPh>
    <phoneticPr fontId="2"/>
  </si>
  <si>
    <t>アクリアTSα28K105X390X1370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</si>
</sst>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"/>
    <numFmt numFmtId="177" formatCode="0&quot;枚&quot;"/>
    <numFmt numFmtId="178" formatCode="&quot;約&quot;0.0&quot;坪&quot;"/>
    <numFmt numFmtId="179" formatCode="0.000_ "/>
    <numFmt numFmtId="180" formatCode="0.000_);[Red]\(0.000\)"/>
    <numFmt numFmtId="181" formatCode="&quot;約&quot;0.00&quot;坪&quot;"/>
    <numFmt numFmtId="182" formatCode="#,##0.0;[Red]\-#,##0.0"/>
    <numFmt numFmtId="183" formatCode="#,##0.000;[Red]\-#,##0.000"/>
    <numFmt numFmtId="184" formatCode="0&quot;ロール&quot;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Calibri"/>
      <family val="3"/>
      <charset val="161"/>
    </font>
    <font>
      <b/>
      <sz val="18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2"/>
      <color rgb="FF9933FF"/>
      <name val="メイリオ"/>
      <family val="3"/>
      <charset val="128"/>
    </font>
    <font>
      <b/>
      <sz val="12"/>
      <color theme="5" tint="-0.249977111117893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name val="BIZ UDPゴシック"/>
      <family val="3"/>
      <charset val="128"/>
    </font>
    <font>
      <sz val="11"/>
      <color rgb="FFFF0000"/>
      <name val="BIZ UDゴシック"/>
      <family val="3"/>
      <charset val="128"/>
    </font>
    <font>
      <vertAlign val="superscript"/>
      <sz val="11"/>
      <color theme="1"/>
      <name val="メイリオ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FDBF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70C0"/>
      </left>
      <right style="thin">
        <color indexed="64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17">
    <xf numFmtId="0" fontId="0" fillId="0" borderId="0" xfId="0">
      <alignment vertical="center"/>
    </xf>
    <xf numFmtId="0" fontId="7" fillId="4" borderId="1" xfId="0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left" vertical="center"/>
    </xf>
    <xf numFmtId="0" fontId="7" fillId="6" borderId="1" xfId="3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177" fontId="7" fillId="0" borderId="1" xfId="0" applyNumberFormat="1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left" vertical="center"/>
    </xf>
    <xf numFmtId="179" fontId="7" fillId="7" borderId="1" xfId="3" applyNumberFormat="1" applyFont="1" applyFill="1" applyBorder="1" applyAlignment="1">
      <alignment horizontal="left" vertical="center"/>
    </xf>
    <xf numFmtId="179" fontId="7" fillId="7" borderId="1" xfId="2" applyNumberFormat="1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6" borderId="1" xfId="2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left" vertical="center"/>
    </xf>
    <xf numFmtId="0" fontId="8" fillId="3" borderId="1" xfId="2" applyFont="1" applyFill="1" applyBorder="1" applyAlignment="1">
      <alignment horizontal="left" vertical="center"/>
    </xf>
    <xf numFmtId="0" fontId="7" fillId="5" borderId="1" xfId="2" applyFont="1" applyFill="1" applyBorder="1" applyAlignment="1">
      <alignment horizontal="left" vertical="center"/>
    </xf>
    <xf numFmtId="0" fontId="8" fillId="6" borderId="1" xfId="2" applyFont="1" applyFill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38" fontId="12" fillId="0" borderId="0" xfId="1" quotePrefix="1" applyFont="1" applyBorder="1" applyAlignment="1">
      <alignment horizontal="center" vertical="center"/>
    </xf>
    <xf numFmtId="38" fontId="12" fillId="0" borderId="1" xfId="1" quotePrefix="1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38" fontId="7" fillId="0" borderId="0" xfId="1" applyFont="1" applyAlignment="1">
      <alignment horizontal="left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183" fontId="5" fillId="0" borderId="0" xfId="1" applyNumberFormat="1" applyFont="1" applyAlignment="1">
      <alignment horizontal="left" vertical="center"/>
    </xf>
    <xf numFmtId="0" fontId="7" fillId="9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79" fontId="7" fillId="7" borderId="2" xfId="3" applyNumberFormat="1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/>
    </xf>
    <xf numFmtId="0" fontId="7" fillId="6" borderId="2" xfId="3" applyFont="1" applyFill="1" applyBorder="1" applyAlignment="1">
      <alignment horizontal="left" vertical="center" wrapText="1"/>
    </xf>
    <xf numFmtId="0" fontId="7" fillId="6" borderId="2" xfId="3" applyFont="1" applyFill="1" applyBorder="1" applyAlignment="1">
      <alignment horizontal="left" vertical="center"/>
    </xf>
    <xf numFmtId="177" fontId="7" fillId="0" borderId="2" xfId="0" applyNumberFormat="1" applyFont="1" applyBorder="1" applyAlignment="1">
      <alignment horizontal="left" vertical="center"/>
    </xf>
    <xf numFmtId="178" fontId="7" fillId="0" borderId="2" xfId="0" applyNumberFormat="1" applyFont="1" applyBorder="1" applyAlignment="1">
      <alignment horizontal="left" vertical="center"/>
    </xf>
    <xf numFmtId="0" fontId="7" fillId="9" borderId="2" xfId="0" applyFont="1" applyFill="1" applyBorder="1" applyAlignment="1">
      <alignment horizontal="left" vertical="center"/>
    </xf>
    <xf numFmtId="177" fontId="7" fillId="9" borderId="2" xfId="0" applyNumberFormat="1" applyFont="1" applyFill="1" applyBorder="1" applyAlignment="1">
      <alignment horizontal="left" vertical="center"/>
    </xf>
    <xf numFmtId="178" fontId="7" fillId="9" borderId="2" xfId="0" applyNumberFormat="1" applyFont="1" applyFill="1" applyBorder="1" applyAlignment="1">
      <alignment horizontal="left" vertical="center"/>
    </xf>
    <xf numFmtId="180" fontId="7" fillId="7" borderId="2" xfId="3" applyNumberFormat="1" applyFont="1" applyFill="1" applyBorder="1" applyAlignment="1">
      <alignment horizontal="left" vertical="center"/>
    </xf>
    <xf numFmtId="177" fontId="7" fillId="8" borderId="2" xfId="0" applyNumberFormat="1" applyFont="1" applyFill="1" applyBorder="1" applyAlignment="1">
      <alignment horizontal="left" vertical="center"/>
    </xf>
    <xf numFmtId="178" fontId="7" fillId="8" borderId="2" xfId="0" applyNumberFormat="1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left" vertical="center" wrapText="1"/>
    </xf>
    <xf numFmtId="181" fontId="7" fillId="9" borderId="2" xfId="0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9" borderId="2" xfId="0" applyFont="1" applyFill="1" applyBorder="1" applyAlignment="1">
      <alignment horizontal="left" vertical="center" shrinkToFit="1"/>
    </xf>
    <xf numFmtId="179" fontId="7" fillId="8" borderId="2" xfId="3" applyNumberFormat="1" applyFont="1" applyFill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7" fillId="6" borderId="2" xfId="0" quotePrefix="1" applyFont="1" applyFill="1" applyBorder="1" applyAlignment="1">
      <alignment horizontal="left" vertical="center"/>
    </xf>
    <xf numFmtId="0" fontId="7" fillId="6" borderId="2" xfId="2" applyFont="1" applyFill="1" applyBorder="1" applyAlignment="1">
      <alignment horizontal="left" vertical="center" wrapText="1"/>
    </xf>
    <xf numFmtId="0" fontId="7" fillId="6" borderId="2" xfId="2" applyFont="1" applyFill="1" applyBorder="1" applyAlignment="1">
      <alignment horizontal="left" vertical="center"/>
    </xf>
    <xf numFmtId="179" fontId="7" fillId="7" borderId="2" xfId="2" applyNumberFormat="1" applyFont="1" applyFill="1" applyBorder="1" applyAlignment="1">
      <alignment horizontal="left" vertical="center"/>
    </xf>
    <xf numFmtId="182" fontId="7" fillId="7" borderId="2" xfId="1" applyNumberFormat="1" applyFont="1" applyFill="1" applyBorder="1" applyAlignment="1">
      <alignment horizontal="left" vertical="center"/>
    </xf>
    <xf numFmtId="184" fontId="7" fillId="9" borderId="2" xfId="0" applyNumberFormat="1" applyFont="1" applyFill="1" applyBorder="1" applyAlignment="1">
      <alignment horizontal="left" vertical="center"/>
    </xf>
    <xf numFmtId="0" fontId="7" fillId="0" borderId="2" xfId="0" quotePrefix="1" applyFont="1" applyBorder="1" applyAlignment="1">
      <alignment horizontal="left" vertical="center"/>
    </xf>
    <xf numFmtId="38" fontId="7" fillId="7" borderId="2" xfId="1" applyFont="1" applyFill="1" applyBorder="1" applyAlignment="1">
      <alignment horizontal="left" vertical="center"/>
    </xf>
    <xf numFmtId="0" fontId="7" fillId="8" borderId="2" xfId="0" quotePrefix="1" applyFont="1" applyFill="1" applyBorder="1" applyAlignment="1">
      <alignment horizontal="left" vertical="center"/>
    </xf>
    <xf numFmtId="49" fontId="7" fillId="8" borderId="2" xfId="0" applyNumberFormat="1" applyFont="1" applyFill="1" applyBorder="1" applyAlignment="1">
      <alignment horizontal="left" vertical="center"/>
    </xf>
    <xf numFmtId="182" fontId="7" fillId="8" borderId="2" xfId="1" applyNumberFormat="1" applyFont="1" applyFill="1" applyBorder="1" applyAlignment="1">
      <alignment horizontal="left" vertical="center"/>
    </xf>
    <xf numFmtId="0" fontId="7" fillId="7" borderId="2" xfId="0" quotePrefix="1" applyFont="1" applyFill="1" applyBorder="1" applyAlignment="1">
      <alignment horizontal="left" vertical="center"/>
    </xf>
    <xf numFmtId="181" fontId="7" fillId="0" borderId="2" xfId="0" applyNumberFormat="1" applyFont="1" applyBorder="1" applyAlignment="1">
      <alignment horizontal="left" vertical="center"/>
    </xf>
    <xf numFmtId="38" fontId="9" fillId="0" borderId="2" xfId="1" applyFont="1" applyFill="1" applyBorder="1" applyAlignment="1">
      <alignment horizontal="left" vertical="center"/>
    </xf>
    <xf numFmtId="0" fontId="19" fillId="0" borderId="0" xfId="0" applyFont="1" applyAlignment="1">
      <alignment horizontal="left"/>
    </xf>
    <xf numFmtId="1" fontId="12" fillId="0" borderId="0" xfId="0" applyNumberFormat="1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0" fillId="0" borderId="2" xfId="0" applyBorder="1">
      <alignment vertical="center"/>
    </xf>
    <xf numFmtId="0" fontId="7" fillId="8" borderId="3" xfId="2" applyFont="1" applyFill="1" applyBorder="1" applyAlignment="1">
      <alignment horizontal="left" vertical="center" wrapText="1"/>
    </xf>
    <xf numFmtId="0" fontId="7" fillId="6" borderId="4" xfId="2" applyFont="1" applyFill="1" applyBorder="1" applyAlignment="1">
      <alignment horizontal="left" vertical="center" wrapText="1"/>
    </xf>
    <xf numFmtId="0" fontId="7" fillId="6" borderId="5" xfId="2" applyFont="1" applyFill="1" applyBorder="1" applyAlignment="1">
      <alignment horizontal="left" vertical="center" wrapText="1"/>
    </xf>
    <xf numFmtId="0" fontId="12" fillId="11" borderId="1" xfId="0" applyFont="1" applyFill="1" applyBorder="1">
      <alignment vertical="center"/>
    </xf>
    <xf numFmtId="0" fontId="13" fillId="11" borderId="1" xfId="0" applyFont="1" applyFill="1" applyBorder="1" applyAlignment="1">
      <alignment horizontal="center" vertical="center"/>
    </xf>
    <xf numFmtId="176" fontId="13" fillId="11" borderId="1" xfId="0" applyNumberFormat="1" applyFont="1" applyFill="1" applyBorder="1" applyAlignment="1">
      <alignment horizontal="center" vertical="center"/>
    </xf>
    <xf numFmtId="0" fontId="12" fillId="8" borderId="1" xfId="0" applyFont="1" applyFill="1" applyBorder="1">
      <alignment vertical="center"/>
    </xf>
    <xf numFmtId="0" fontId="13" fillId="8" borderId="1" xfId="0" applyFont="1" applyFill="1" applyBorder="1" applyAlignment="1">
      <alignment horizontal="center" vertical="center"/>
    </xf>
    <xf numFmtId="176" fontId="13" fillId="8" borderId="1" xfId="0" applyNumberFormat="1" applyFont="1" applyFill="1" applyBorder="1" applyAlignment="1">
      <alignment horizontal="center" vertical="center"/>
    </xf>
    <xf numFmtId="0" fontId="7" fillId="6" borderId="0" xfId="3" applyFont="1" applyFill="1" applyAlignment="1">
      <alignment horizontal="left" vertical="center"/>
    </xf>
    <xf numFmtId="0" fontId="12" fillId="10" borderId="1" xfId="0" applyFont="1" applyFill="1" applyBorder="1" applyAlignment="1">
      <alignment horizontal="center" vertical="center"/>
    </xf>
    <xf numFmtId="0" fontId="12" fillId="11" borderId="9" xfId="0" applyFont="1" applyFill="1" applyBorder="1">
      <alignment vertical="center"/>
    </xf>
    <xf numFmtId="0" fontId="12" fillId="9" borderId="9" xfId="0" applyFont="1" applyFill="1" applyBorder="1" applyAlignment="1">
      <alignment horizontal="center" vertical="center"/>
    </xf>
    <xf numFmtId="0" fontId="12" fillId="11" borderId="12" xfId="0" applyFont="1" applyFill="1" applyBorder="1">
      <alignment vertical="center"/>
    </xf>
    <xf numFmtId="0" fontId="12" fillId="0" borderId="12" xfId="0" quotePrefix="1" applyFont="1" applyBorder="1" applyAlignment="1">
      <alignment horizontal="center" vertical="center"/>
    </xf>
    <xf numFmtId="0" fontId="12" fillId="11" borderId="15" xfId="0" applyFont="1" applyFill="1" applyBorder="1">
      <alignment vertical="center"/>
    </xf>
    <xf numFmtId="0" fontId="12" fillId="0" borderId="16" xfId="0" quotePrefix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8" borderId="9" xfId="0" applyFont="1" applyFill="1" applyBorder="1">
      <alignment vertical="center"/>
    </xf>
    <xf numFmtId="0" fontId="12" fillId="8" borderId="15" xfId="0" applyFont="1" applyFill="1" applyBorder="1">
      <alignment vertical="center"/>
    </xf>
    <xf numFmtId="0" fontId="12" fillId="8" borderId="12" xfId="0" applyFont="1" applyFill="1" applyBorder="1">
      <alignment vertical="center"/>
    </xf>
    <xf numFmtId="0" fontId="13" fillId="11" borderId="6" xfId="0" applyFont="1" applyFill="1" applyBorder="1" applyAlignment="1">
      <alignment horizontal="center" vertical="center"/>
    </xf>
    <xf numFmtId="0" fontId="13" fillId="11" borderId="8" xfId="0" applyFont="1" applyFill="1" applyBorder="1" applyAlignment="1">
      <alignment horizontal="center" vertical="center"/>
    </xf>
    <xf numFmtId="0" fontId="12" fillId="0" borderId="13" xfId="0" quotePrefix="1" applyFont="1" applyBorder="1" applyAlignment="1">
      <alignment horizontal="center" vertical="center"/>
    </xf>
    <xf numFmtId="0" fontId="12" fillId="0" borderId="14" xfId="0" quotePrefix="1" applyFont="1" applyBorder="1" applyAlignment="1">
      <alignment horizontal="center" vertical="center"/>
    </xf>
    <xf numFmtId="38" fontId="12" fillId="0" borderId="6" xfId="1" quotePrefix="1" applyFont="1" applyBorder="1" applyAlignment="1">
      <alignment horizontal="center" vertical="center"/>
    </xf>
    <xf numFmtId="38" fontId="12" fillId="0" borderId="7" xfId="1" quotePrefix="1" applyFont="1" applyBorder="1" applyAlignment="1">
      <alignment horizontal="center" vertical="center"/>
    </xf>
    <xf numFmtId="176" fontId="13" fillId="11" borderId="6" xfId="0" applyNumberFormat="1" applyFont="1" applyFill="1" applyBorder="1" applyAlignment="1">
      <alignment horizontal="center" vertical="center"/>
    </xf>
    <xf numFmtId="176" fontId="13" fillId="11" borderId="7" xfId="0" applyNumberFormat="1" applyFont="1" applyFill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/>
    </xf>
    <xf numFmtId="0" fontId="12" fillId="0" borderId="17" xfId="0" quotePrefix="1" applyFont="1" applyBorder="1" applyAlignment="1">
      <alignment horizontal="center" vertical="center"/>
    </xf>
    <xf numFmtId="0" fontId="12" fillId="0" borderId="18" xfId="0" quotePrefix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11" borderId="7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176" fontId="13" fillId="8" borderId="6" xfId="0" applyNumberFormat="1" applyFont="1" applyFill="1" applyBorder="1" applyAlignment="1">
      <alignment horizontal="center" vertical="center"/>
    </xf>
    <xf numFmtId="176" fontId="13" fillId="8" borderId="7" xfId="0" applyNumberFormat="1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 2 2" xfId="4" xr:uid="{22D60AB7-11C0-454A-937C-D2F99C700D7D}"/>
    <cellStyle name="標準 2 2_（み）最終型番登録（旭ファイバー）" xfId="2" xr:uid="{E0E91B27-2D23-4F65-BEE2-DB0B34CA72F5}"/>
    <cellStyle name="標準 2 2_最終型番登録（旭ファイバー）" xfId="3" xr:uid="{FE2A5761-B2CF-4A3C-A7A0-7B0FC844591C}"/>
  </cellStyles>
  <dxfs count="0"/>
  <tableStyles count="0" defaultTableStyle="TableStyleMedium2" defaultPivotStyle="PivotStyleLight16"/>
  <colors>
    <mruColors>
      <color rgb="FFFFFFBD"/>
      <color rgb="FFE8D1FF"/>
      <color rgb="FF9933FF"/>
      <color rgb="FFFF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4.jpeg"/><Relationship Id="rId4" Type="http://schemas.openxmlformats.org/officeDocument/2006/relationships/hyperlink" Target="https://saas.actibookone.com/content/detail?param=eyJjb250ZW50TnVtIjo3MjMwMTd9&amp;detailFlg=0&amp;pNo=1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hyperlink" Target="https://saas.actibookone.com/content/detail?param=eyJjb250ZW50TnVtIjo3MjMwMTd9&amp;detailFlg=0&amp;pNo=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7</xdr:row>
      <xdr:rowOff>100852</xdr:rowOff>
    </xdr:from>
    <xdr:to>
      <xdr:col>1</xdr:col>
      <xdr:colOff>1770529</xdr:colOff>
      <xdr:row>13</xdr:row>
      <xdr:rowOff>220058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CC763AD-05D1-4451-BE5F-D4C72C3A7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1983440"/>
          <a:ext cx="4067735" cy="1531147"/>
        </a:xfrm>
        <a:prstGeom prst="rect">
          <a:avLst/>
        </a:prstGeom>
      </xdr:spPr>
    </xdr:pic>
    <xdr:clientData/>
  </xdr:twoCellAnchor>
  <xdr:twoCellAnchor>
    <xdr:from>
      <xdr:col>1</xdr:col>
      <xdr:colOff>1288676</xdr:colOff>
      <xdr:row>2</xdr:row>
      <xdr:rowOff>153922</xdr:rowOff>
    </xdr:from>
    <xdr:to>
      <xdr:col>3</xdr:col>
      <xdr:colOff>594338</xdr:colOff>
      <xdr:row>5</xdr:row>
      <xdr:rowOff>73764</xdr:rowOff>
    </xdr:to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EA76B202-D24A-4E54-B887-35DF769C609C}"/>
            </a:ext>
          </a:extLst>
        </xdr:cNvPr>
        <xdr:cNvSpPr txBox="1"/>
      </xdr:nvSpPr>
      <xdr:spPr>
        <a:xfrm>
          <a:off x="3608294" y="747834"/>
          <a:ext cx="5928338" cy="73787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3200" b="1">
              <a:solidFill>
                <a:schemeClr val="accent2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みらいエコ住宅支援事業</a:t>
          </a:r>
        </a:p>
      </xdr:txBody>
    </xdr:sp>
    <xdr:clientData/>
  </xdr:twoCellAnchor>
  <xdr:twoCellAnchor editAs="oneCell">
    <xdr:from>
      <xdr:col>0</xdr:col>
      <xdr:colOff>4685</xdr:colOff>
      <xdr:row>5</xdr:row>
      <xdr:rowOff>219578</xdr:rowOff>
    </xdr:from>
    <xdr:to>
      <xdr:col>0</xdr:col>
      <xdr:colOff>502081</xdr:colOff>
      <xdr:row>7</xdr:row>
      <xdr:rowOff>59956</xdr:rowOff>
    </xdr:to>
    <xdr:pic>
      <xdr:nvPicPr>
        <xdr:cNvPr id="5" name="図 4" descr="ロゴ&#10;&#10;自動的に生成された説明">
          <a:extLst>
            <a:ext uri="{FF2B5EF4-FFF2-40B4-BE49-F238E27FC236}">
              <a16:creationId xmlns:a16="http://schemas.microsoft.com/office/drawing/2014/main" id="{7321EEAB-1024-4FB6-8002-E94EE8946D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10" r="71352" b="29329"/>
        <a:stretch/>
      </xdr:blipFill>
      <xdr:spPr>
        <a:xfrm>
          <a:off x="4685" y="1534028"/>
          <a:ext cx="497396" cy="316628"/>
        </a:xfrm>
        <a:prstGeom prst="rect">
          <a:avLst/>
        </a:prstGeom>
      </xdr:spPr>
    </xdr:pic>
    <xdr:clientData/>
  </xdr:twoCellAnchor>
  <xdr:twoCellAnchor>
    <xdr:from>
      <xdr:col>0</xdr:col>
      <xdr:colOff>313764</xdr:colOff>
      <xdr:row>5</xdr:row>
      <xdr:rowOff>224746</xdr:rowOff>
    </xdr:from>
    <xdr:to>
      <xdr:col>0</xdr:col>
      <xdr:colOff>2123514</xdr:colOff>
      <xdr:row>7</xdr:row>
      <xdr:rowOff>77027</xdr:rowOff>
    </xdr:to>
    <xdr:sp macro="" textlink="">
      <xdr:nvSpPr>
        <xdr:cNvPr id="6" name="テキスト ボックス 43">
          <a:extLst>
            <a:ext uri="{FF2B5EF4-FFF2-40B4-BE49-F238E27FC236}">
              <a16:creationId xmlns:a16="http://schemas.microsoft.com/office/drawing/2014/main" id="{925524FB-C94A-449C-BA10-2760D9F06627}"/>
            </a:ext>
          </a:extLst>
        </xdr:cNvPr>
        <xdr:cNvSpPr txBox="1"/>
      </xdr:nvSpPr>
      <xdr:spPr>
        <a:xfrm>
          <a:off x="313764" y="1539196"/>
          <a:ext cx="1809750" cy="32853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BIZ UDP明朝 Medium"/>
            </a:rPr>
            <a:t>断熱改修の補助額</a:t>
          </a:r>
        </a:p>
      </xdr:txBody>
    </xdr:sp>
    <xdr:clientData/>
  </xdr:twoCellAnchor>
  <xdr:twoCellAnchor editAs="oneCell">
    <xdr:from>
      <xdr:col>1</xdr:col>
      <xdr:colOff>1937458</xdr:colOff>
      <xdr:row>5</xdr:row>
      <xdr:rowOff>219578</xdr:rowOff>
    </xdr:from>
    <xdr:to>
      <xdr:col>1</xdr:col>
      <xdr:colOff>2434854</xdr:colOff>
      <xdr:row>7</xdr:row>
      <xdr:rowOff>59956</xdr:rowOff>
    </xdr:to>
    <xdr:pic>
      <xdr:nvPicPr>
        <xdr:cNvPr id="7" name="図 6" descr="ロゴ&#10;&#10;自動的に生成された説明">
          <a:extLst>
            <a:ext uri="{FF2B5EF4-FFF2-40B4-BE49-F238E27FC236}">
              <a16:creationId xmlns:a16="http://schemas.microsoft.com/office/drawing/2014/main" id="{8CC7D76E-CD79-46E6-868E-436E43FD5C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10" r="71352" b="29329"/>
        <a:stretch/>
      </xdr:blipFill>
      <xdr:spPr>
        <a:xfrm>
          <a:off x="4259317" y="1600143"/>
          <a:ext cx="497396" cy="288613"/>
        </a:xfrm>
        <a:prstGeom prst="rect">
          <a:avLst/>
        </a:prstGeom>
      </xdr:spPr>
    </xdr:pic>
    <xdr:clientData/>
  </xdr:twoCellAnchor>
  <xdr:twoCellAnchor>
    <xdr:from>
      <xdr:col>1</xdr:col>
      <xdr:colOff>1955982</xdr:colOff>
      <xdr:row>6</xdr:row>
      <xdr:rowOff>629</xdr:rowOff>
    </xdr:from>
    <xdr:to>
      <xdr:col>2</xdr:col>
      <xdr:colOff>1308282</xdr:colOff>
      <xdr:row>7</xdr:row>
      <xdr:rowOff>77027</xdr:rowOff>
    </xdr:to>
    <xdr:sp macro="" textlink="">
      <xdr:nvSpPr>
        <xdr:cNvPr id="8" name="テキスト ボックス 46">
          <a:extLst>
            <a:ext uri="{FF2B5EF4-FFF2-40B4-BE49-F238E27FC236}">
              <a16:creationId xmlns:a16="http://schemas.microsoft.com/office/drawing/2014/main" id="{50E406E2-82B5-4571-BB8B-0D58D5D6E63D}"/>
            </a:ext>
          </a:extLst>
        </xdr:cNvPr>
        <xdr:cNvSpPr txBox="1"/>
      </xdr:nvSpPr>
      <xdr:spPr>
        <a:xfrm>
          <a:off x="4277841" y="1605311"/>
          <a:ext cx="2830606" cy="3005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BIZ UDP明朝 Medium"/>
            </a:rPr>
            <a:t>断熱改修の最低使用量</a:t>
          </a:r>
        </a:p>
      </xdr:txBody>
    </xdr:sp>
    <xdr:clientData/>
  </xdr:twoCellAnchor>
  <xdr:twoCellAnchor>
    <xdr:from>
      <xdr:col>4</xdr:col>
      <xdr:colOff>1277469</xdr:colOff>
      <xdr:row>5</xdr:row>
      <xdr:rowOff>212914</xdr:rowOff>
    </xdr:from>
    <xdr:to>
      <xdr:col>4</xdr:col>
      <xdr:colOff>2610970</xdr:colOff>
      <xdr:row>10</xdr:row>
      <xdr:rowOff>44826</xdr:rowOff>
    </xdr:to>
    <xdr:sp macro="" textlink="">
      <xdr:nvSpPr>
        <xdr:cNvPr id="9" name="吹き出し: 円形 8">
          <a:extLst>
            <a:ext uri="{FF2B5EF4-FFF2-40B4-BE49-F238E27FC236}">
              <a16:creationId xmlns:a16="http://schemas.microsoft.com/office/drawing/2014/main" id="{53B584D3-25C0-4C8C-83FD-81D7C6E9AC36}"/>
            </a:ext>
          </a:extLst>
        </xdr:cNvPr>
        <xdr:cNvSpPr/>
      </xdr:nvSpPr>
      <xdr:spPr>
        <a:xfrm>
          <a:off x="11844616" y="1624855"/>
          <a:ext cx="1333501" cy="1008530"/>
        </a:xfrm>
        <a:prstGeom prst="wedgeEllipseCallout">
          <a:avLst>
            <a:gd name="adj1" fmla="val -27362"/>
            <a:gd name="adj2" fmla="val 63663"/>
          </a:avLst>
        </a:prstGeom>
        <a:solidFill>
          <a:schemeClr val="bg1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黄色のセルは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選択してね！</a:t>
          </a:r>
        </a:p>
      </xdr:txBody>
    </xdr:sp>
    <xdr:clientData/>
  </xdr:twoCellAnchor>
  <xdr:twoCellAnchor>
    <xdr:from>
      <xdr:col>4</xdr:col>
      <xdr:colOff>1527903</xdr:colOff>
      <xdr:row>6</xdr:row>
      <xdr:rowOff>181266</xdr:rowOff>
    </xdr:from>
    <xdr:to>
      <xdr:col>4</xdr:col>
      <xdr:colOff>2380150</xdr:colOff>
      <xdr:row>7</xdr:row>
      <xdr:rowOff>171729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B5EB0BDF-94CD-4E80-A98E-6866F17AF080}"/>
            </a:ext>
          </a:extLst>
        </xdr:cNvPr>
        <xdr:cNvSpPr/>
      </xdr:nvSpPr>
      <xdr:spPr>
        <a:xfrm>
          <a:off x="12095050" y="1828531"/>
          <a:ext cx="852247" cy="225786"/>
        </a:xfrm>
        <a:prstGeom prst="rect">
          <a:avLst/>
        </a:prstGeom>
        <a:solidFill>
          <a:srgbClr val="FFFFBD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866641</xdr:colOff>
      <xdr:row>10</xdr:row>
      <xdr:rowOff>142330</xdr:rowOff>
    </xdr:from>
    <xdr:to>
      <xdr:col>4</xdr:col>
      <xdr:colOff>1983019</xdr:colOff>
      <xdr:row>15</xdr:row>
      <xdr:rowOff>69463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5FAF627-D633-479D-9C78-377935F96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3788" y="2730889"/>
          <a:ext cx="1116378" cy="1103750"/>
        </a:xfrm>
        <a:prstGeom prst="rect">
          <a:avLst/>
        </a:prstGeom>
      </xdr:spPr>
    </xdr:pic>
    <xdr:clientData/>
  </xdr:twoCellAnchor>
  <xdr:twoCellAnchor>
    <xdr:from>
      <xdr:col>4</xdr:col>
      <xdr:colOff>414057</xdr:colOff>
      <xdr:row>8</xdr:row>
      <xdr:rowOff>198345</xdr:rowOff>
    </xdr:from>
    <xdr:to>
      <xdr:col>4</xdr:col>
      <xdr:colOff>823632</xdr:colOff>
      <xdr:row>10</xdr:row>
      <xdr:rowOff>22411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8875F8A-BAEE-4C69-B6EA-9FF6B9E80BA0}"/>
            </a:ext>
          </a:extLst>
        </xdr:cNvPr>
        <xdr:cNvSpPr txBox="1"/>
      </xdr:nvSpPr>
      <xdr:spPr>
        <a:xfrm>
          <a:off x="10734675" y="2316257"/>
          <a:ext cx="409575" cy="294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ｍ</a:t>
          </a:r>
          <a:r>
            <a:rPr kumimoji="1" lang="en-US" altLang="ja-JP" sz="1100" b="0" baseline="3000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endParaRPr kumimoji="1" lang="ja-JP" altLang="en-US" sz="1100" b="0" baseline="30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1685366</xdr:colOff>
      <xdr:row>8</xdr:row>
      <xdr:rowOff>212911</xdr:rowOff>
    </xdr:from>
    <xdr:to>
      <xdr:col>4</xdr:col>
      <xdr:colOff>405177</xdr:colOff>
      <xdr:row>11</xdr:row>
      <xdr:rowOff>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7DF3C939-19B8-4C23-958E-32E08DC22376}"/>
            </a:ext>
          </a:extLst>
        </xdr:cNvPr>
        <xdr:cNvSpPr/>
      </xdr:nvSpPr>
      <xdr:spPr>
        <a:xfrm>
          <a:off x="10632142" y="2265829"/>
          <a:ext cx="450000" cy="45944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425263</xdr:colOff>
      <xdr:row>11</xdr:row>
      <xdr:rowOff>209551</xdr:rowOff>
    </xdr:from>
    <xdr:to>
      <xdr:col>4</xdr:col>
      <xdr:colOff>834838</xdr:colOff>
      <xdr:row>13</xdr:row>
      <xdr:rowOff>38101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608AD05-47C4-49CA-B8DC-EF1B168590E6}"/>
            </a:ext>
          </a:extLst>
        </xdr:cNvPr>
        <xdr:cNvSpPr txBox="1"/>
      </xdr:nvSpPr>
      <xdr:spPr>
        <a:xfrm>
          <a:off x="8854888" y="2714626"/>
          <a:ext cx="4095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ｍ</a:t>
          </a:r>
          <a:r>
            <a:rPr kumimoji="1" lang="en-US" altLang="ja-JP" sz="1100" b="0" baseline="3000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endParaRPr kumimoji="1" lang="ja-JP" altLang="en-US" sz="1100" b="0" baseline="30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425263</xdr:colOff>
      <xdr:row>12</xdr:row>
      <xdr:rowOff>209551</xdr:rowOff>
    </xdr:from>
    <xdr:to>
      <xdr:col>4</xdr:col>
      <xdr:colOff>834838</xdr:colOff>
      <xdr:row>14</xdr:row>
      <xdr:rowOff>38101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D3FF412-7B6C-4333-8AFB-C9879BA48291}"/>
            </a:ext>
          </a:extLst>
        </xdr:cNvPr>
        <xdr:cNvSpPr txBox="1"/>
      </xdr:nvSpPr>
      <xdr:spPr>
        <a:xfrm>
          <a:off x="10745881" y="3268757"/>
          <a:ext cx="409575" cy="2991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ｍ</a:t>
          </a:r>
          <a:r>
            <a:rPr kumimoji="1" lang="en-US" altLang="ja-JP" sz="1100" b="0" baseline="3000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endParaRPr kumimoji="1" lang="ja-JP" altLang="en-US" sz="1100" b="0" baseline="30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425263</xdr:colOff>
      <xdr:row>13</xdr:row>
      <xdr:rowOff>219076</xdr:rowOff>
    </xdr:from>
    <xdr:to>
      <xdr:col>4</xdr:col>
      <xdr:colOff>834838</xdr:colOff>
      <xdr:row>17</xdr:row>
      <xdr:rowOff>56030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F1B4C4D-C201-484D-ABB6-FC373B66C73E}"/>
            </a:ext>
          </a:extLst>
        </xdr:cNvPr>
        <xdr:cNvSpPr txBox="1"/>
      </xdr:nvSpPr>
      <xdr:spPr>
        <a:xfrm>
          <a:off x="8854888" y="3200401"/>
          <a:ext cx="409575" cy="7894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ｍ</a:t>
          </a:r>
          <a:r>
            <a:rPr kumimoji="1" lang="en-US" altLang="ja-JP" sz="1100" b="0" baseline="3000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endParaRPr kumimoji="1" lang="ja-JP" altLang="en-US" sz="1100" b="0" baseline="30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1685366</xdr:colOff>
      <xdr:row>11</xdr:row>
      <xdr:rowOff>207868</xdr:rowOff>
    </xdr:from>
    <xdr:to>
      <xdr:col>4</xdr:col>
      <xdr:colOff>405177</xdr:colOff>
      <xdr:row>14</xdr:row>
      <xdr:rowOff>219298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BD436F0-3AB6-48F2-8F99-CC43BFB779A4}"/>
            </a:ext>
          </a:extLst>
        </xdr:cNvPr>
        <xdr:cNvSpPr/>
      </xdr:nvSpPr>
      <xdr:spPr>
        <a:xfrm>
          <a:off x="10632142" y="2933139"/>
          <a:ext cx="450000" cy="68378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14</xdr:row>
      <xdr:rowOff>40341</xdr:rowOff>
    </xdr:from>
    <xdr:to>
      <xdr:col>1</xdr:col>
      <xdr:colOff>112058</xdr:colOff>
      <xdr:row>16</xdr:row>
      <xdr:rowOff>212912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7C9E214-5B0B-47FA-972B-B3902B7A0FB6}"/>
            </a:ext>
          </a:extLst>
        </xdr:cNvPr>
        <xdr:cNvSpPr txBox="1"/>
      </xdr:nvSpPr>
      <xdr:spPr>
        <a:xfrm>
          <a:off x="0" y="3437965"/>
          <a:ext cx="2433917" cy="62080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※1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　部分断熱の場合は、間仕切壁を含む。</a:t>
          </a:r>
          <a:endParaRPr kumimoji="1" lang="en-US" altLang="ja-JP" sz="7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※2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　基礎の断熱改修を含む。</a:t>
          </a:r>
          <a:endParaRPr kumimoji="1" lang="en-US" altLang="ja-JP" sz="7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※3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　断熱材の性能区分につい</a:t>
          </a:r>
          <a:r>
            <a:rPr kumimoji="1" lang="ja-JP" altLang="en-US" sz="700" u="none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ては</a:t>
          </a:r>
        </a:p>
      </xdr:txBody>
    </xdr:sp>
    <xdr:clientData/>
  </xdr:twoCellAnchor>
  <xdr:twoCellAnchor>
    <xdr:from>
      <xdr:col>0</xdr:col>
      <xdr:colOff>11205</xdr:colOff>
      <xdr:row>0</xdr:row>
      <xdr:rowOff>0</xdr:rowOff>
    </xdr:from>
    <xdr:to>
      <xdr:col>5</xdr:col>
      <xdr:colOff>22412</xdr:colOff>
      <xdr:row>2</xdr:row>
      <xdr:rowOff>22411</xdr:rowOff>
    </xdr:to>
    <xdr:sp macro="" textlink="">
      <xdr:nvSpPr>
        <xdr:cNvPr id="21" name="四角形: 角度付き 20">
          <a:extLst>
            <a:ext uri="{FF2B5EF4-FFF2-40B4-BE49-F238E27FC236}">
              <a16:creationId xmlns:a16="http://schemas.microsoft.com/office/drawing/2014/main" id="{7AF13CB5-74C5-4BE8-979C-3678B2E19FAB}"/>
            </a:ext>
          </a:extLst>
        </xdr:cNvPr>
        <xdr:cNvSpPr/>
      </xdr:nvSpPr>
      <xdr:spPr>
        <a:xfrm>
          <a:off x="11205" y="0"/>
          <a:ext cx="12304060" cy="616323"/>
        </a:xfrm>
        <a:prstGeom prst="bevel">
          <a:avLst/>
        </a:prstGeom>
        <a:solidFill>
          <a:srgbClr val="002060"/>
        </a:solidFill>
        <a:ln w="6350"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 cap="none" spc="0">
              <a:ln>
                <a:noFill/>
              </a:ln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戸建住宅リフォーム 　必要ケース数計算</a:t>
          </a:r>
          <a:endParaRPr lang="ja-JP" altLang="ja-JP" sz="2400" b="1" cap="none" spc="0">
            <a:ln>
              <a:noFill/>
            </a:ln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ja-JP" altLang="en-US" sz="2400" b="1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1685366</xdr:colOff>
      <xdr:row>6</xdr:row>
      <xdr:rowOff>107577</xdr:rowOff>
    </xdr:from>
    <xdr:to>
      <xdr:col>4</xdr:col>
      <xdr:colOff>1066448</xdr:colOff>
      <xdr:row>7</xdr:row>
      <xdr:rowOff>186019</xdr:rowOff>
    </xdr:to>
    <xdr:sp macro="" textlink="">
      <xdr:nvSpPr>
        <xdr:cNvPr id="23" name="吹き出し: 線 22">
          <a:extLst>
            <a:ext uri="{FF2B5EF4-FFF2-40B4-BE49-F238E27FC236}">
              <a16:creationId xmlns:a16="http://schemas.microsoft.com/office/drawing/2014/main" id="{0C933447-2E7C-4503-9CFE-0176FBC1ED5E}"/>
            </a:ext>
          </a:extLst>
        </xdr:cNvPr>
        <xdr:cNvSpPr/>
      </xdr:nvSpPr>
      <xdr:spPr>
        <a:xfrm>
          <a:off x="10632142" y="1712259"/>
          <a:ext cx="1111271" cy="302560"/>
        </a:xfrm>
        <a:prstGeom prst="borderCallout1">
          <a:avLst>
            <a:gd name="adj1" fmla="val 104372"/>
            <a:gd name="adj2" fmla="val 82596"/>
            <a:gd name="adj3" fmla="val 185668"/>
            <a:gd name="adj4" fmla="val 35399"/>
          </a:avLst>
        </a:prstGeom>
        <a:solidFill>
          <a:schemeClr val="bg1"/>
        </a:solidFill>
        <a:ln>
          <a:solidFill>
            <a:srgbClr val="00B0F0"/>
          </a:solidFill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1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ここ</a:t>
          </a:r>
          <a:r>
            <a:rPr kumimoji="1" lang="ja-JP" altLang="en-US" sz="11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は</a:t>
          </a:r>
          <a:r>
            <a:rPr kumimoji="1" lang="ja-JP" altLang="ja-JP" sz="11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入力</a:t>
          </a:r>
          <a:r>
            <a:rPr kumimoji="1" lang="ja-JP" altLang="en-US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！</a:t>
          </a:r>
          <a:endParaRPr kumimoji="1" lang="en-US" altLang="ja-JP" sz="11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oneCellAnchor>
    <xdr:from>
      <xdr:col>0</xdr:col>
      <xdr:colOff>1389528</xdr:colOff>
      <xdr:row>15</xdr:row>
      <xdr:rowOff>44822</xdr:rowOff>
    </xdr:from>
    <xdr:ext cx="487185" cy="209032"/>
    <xdr:sp macro="" textlink="">
      <xdr:nvSpPr>
        <xdr:cNvPr id="24" name="テキスト ボックス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3C6CFD-27D4-4B78-B8DA-FC0108D7E528}"/>
            </a:ext>
          </a:extLst>
        </xdr:cNvPr>
        <xdr:cNvSpPr txBox="1"/>
      </xdr:nvSpPr>
      <xdr:spPr>
        <a:xfrm>
          <a:off x="1389528" y="3809998"/>
          <a:ext cx="487185" cy="209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 u="sng" kern="120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こちら。</a:t>
          </a:r>
        </a:p>
      </xdr:txBody>
    </xdr:sp>
    <xdr:clientData/>
  </xdr:oneCellAnchor>
  <xdr:twoCellAnchor>
    <xdr:from>
      <xdr:col>1</xdr:col>
      <xdr:colOff>1918820</xdr:colOff>
      <xdr:row>7</xdr:row>
      <xdr:rowOff>185457</xdr:rowOff>
    </xdr:from>
    <xdr:to>
      <xdr:col>2</xdr:col>
      <xdr:colOff>1860175</xdr:colOff>
      <xdr:row>8</xdr:row>
      <xdr:rowOff>224116</xdr:rowOff>
    </xdr:to>
    <xdr:sp macro="" textlink="">
      <xdr:nvSpPr>
        <xdr:cNvPr id="26" name="テキスト ボックス 19">
          <a:extLst>
            <a:ext uri="{FF2B5EF4-FFF2-40B4-BE49-F238E27FC236}">
              <a16:creationId xmlns:a16="http://schemas.microsoft.com/office/drawing/2014/main" id="{535A8074-0D9B-4BE2-B690-1B147539AD19}"/>
            </a:ext>
          </a:extLst>
        </xdr:cNvPr>
        <xdr:cNvSpPr txBox="1"/>
      </xdr:nvSpPr>
      <xdr:spPr>
        <a:xfrm>
          <a:off x="4238438" y="2068045"/>
          <a:ext cx="3101413" cy="27398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断熱材最低使用量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[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ｍ</a:t>
          </a:r>
          <a:r>
            <a:rPr kumimoji="1" lang="en-US" altLang="ja-JP" sz="1000" baseline="3000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]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＝断熱材基準量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[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ｍ</a:t>
          </a:r>
          <a:r>
            <a:rPr kumimoji="1" lang="en-US" altLang="ja-JP" sz="1000" baseline="3000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]</a:t>
          </a:r>
          <a:r>
            <a:rPr kumimoji="1" lang="ja-JP" altLang="en-US" sz="10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endParaRPr kumimoji="1" lang="ja-JP" altLang="en-US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1250942</xdr:colOff>
      <xdr:row>7</xdr:row>
      <xdr:rowOff>91327</xdr:rowOff>
    </xdr:from>
    <xdr:to>
      <xdr:col>2</xdr:col>
      <xdr:colOff>3175739</xdr:colOff>
      <xdr:row>9</xdr:row>
      <xdr:rowOff>100853</xdr:rowOff>
    </xdr:to>
    <xdr:sp macro="" textlink="">
      <xdr:nvSpPr>
        <xdr:cNvPr id="27" name="テキスト ボックス 19">
          <a:extLst>
            <a:ext uri="{FF2B5EF4-FFF2-40B4-BE49-F238E27FC236}">
              <a16:creationId xmlns:a16="http://schemas.microsoft.com/office/drawing/2014/main" id="{CD5198C0-D6A8-496A-BBFB-CDB1D341C041}"/>
            </a:ext>
          </a:extLst>
        </xdr:cNvPr>
        <xdr:cNvSpPr txBox="1"/>
      </xdr:nvSpPr>
      <xdr:spPr>
        <a:xfrm>
          <a:off x="7051107" y="1920127"/>
          <a:ext cx="1924797" cy="45776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トリガールームの床面積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[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ｍ</a:t>
          </a:r>
          <a:r>
            <a:rPr kumimoji="1" lang="en-US" altLang="ja-JP" sz="1000" baseline="3000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]</a:t>
          </a:r>
        </a:p>
      </xdr:txBody>
    </xdr:sp>
    <xdr:clientData/>
  </xdr:twoCellAnchor>
  <xdr:twoCellAnchor>
    <xdr:from>
      <xdr:col>2</xdr:col>
      <xdr:colOff>1280078</xdr:colOff>
      <xdr:row>8</xdr:row>
      <xdr:rowOff>64434</xdr:rowOff>
    </xdr:from>
    <xdr:to>
      <xdr:col>2</xdr:col>
      <xdr:colOff>3220563</xdr:colOff>
      <xdr:row>9</xdr:row>
      <xdr:rowOff>112061</xdr:rowOff>
    </xdr:to>
    <xdr:sp macro="" textlink="">
      <xdr:nvSpPr>
        <xdr:cNvPr id="28" name="テキスト ボックス 19">
          <a:extLst>
            <a:ext uri="{FF2B5EF4-FFF2-40B4-BE49-F238E27FC236}">
              <a16:creationId xmlns:a16="http://schemas.microsoft.com/office/drawing/2014/main" id="{1E843D42-310A-4878-8043-81653B36E507}"/>
            </a:ext>
          </a:extLst>
        </xdr:cNvPr>
        <xdr:cNvSpPr txBox="1"/>
      </xdr:nvSpPr>
      <xdr:spPr>
        <a:xfrm>
          <a:off x="7080243" y="2117352"/>
          <a:ext cx="1940485" cy="27174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補助対象住宅の床面積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[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ｍ</a:t>
          </a:r>
          <a:r>
            <a:rPr kumimoji="1" lang="en-US" altLang="ja-JP" sz="1000" baseline="3000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]</a:t>
          </a:r>
          <a:endParaRPr kumimoji="1" lang="ja-JP" altLang="en-US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1308839</xdr:colOff>
      <xdr:row>8</xdr:row>
      <xdr:rowOff>78441</xdr:rowOff>
    </xdr:from>
    <xdr:to>
      <xdr:col>2</xdr:col>
      <xdr:colOff>3045751</xdr:colOff>
      <xdr:row>8</xdr:row>
      <xdr:rowOff>78441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9545FAA9-FF10-27F3-2565-82DEB05C4C9C}"/>
            </a:ext>
          </a:extLst>
        </xdr:cNvPr>
        <xdr:cNvCxnSpPr/>
      </xdr:nvCxnSpPr>
      <xdr:spPr>
        <a:xfrm>
          <a:off x="7109004" y="2131359"/>
          <a:ext cx="1736912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15</xdr:row>
      <xdr:rowOff>145677</xdr:rowOff>
    </xdr:from>
    <xdr:to>
      <xdr:col>4</xdr:col>
      <xdr:colOff>1692088</xdr:colOff>
      <xdr:row>16</xdr:row>
      <xdr:rowOff>224118</xdr:rowOff>
    </xdr:to>
    <xdr:sp macro="" textlink="">
      <xdr:nvSpPr>
        <xdr:cNvPr id="37" name="吹き出し: 線 36">
          <a:extLst>
            <a:ext uri="{FF2B5EF4-FFF2-40B4-BE49-F238E27FC236}">
              <a16:creationId xmlns:a16="http://schemas.microsoft.com/office/drawing/2014/main" id="{E5368061-C260-4DFB-ADC4-4968E2EBD5CC}"/>
            </a:ext>
          </a:extLst>
        </xdr:cNvPr>
        <xdr:cNvSpPr/>
      </xdr:nvSpPr>
      <xdr:spPr>
        <a:xfrm>
          <a:off x="10567147" y="3910853"/>
          <a:ext cx="1692088" cy="313765"/>
        </a:xfrm>
        <a:prstGeom prst="borderCallout1">
          <a:avLst>
            <a:gd name="adj1" fmla="val 801"/>
            <a:gd name="adj2" fmla="val -62"/>
            <a:gd name="adj3" fmla="val -53617"/>
            <a:gd name="adj4" fmla="val 12440"/>
          </a:avLst>
        </a:prstGeom>
        <a:solidFill>
          <a:schemeClr val="bg1"/>
        </a:solidFill>
        <a:ln>
          <a:solidFill>
            <a:srgbClr val="00B0F0"/>
          </a:solidFill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1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ここに直接入力もＯＫ</a:t>
          </a:r>
          <a:r>
            <a:rPr kumimoji="1" lang="ja-JP" altLang="en-US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！</a:t>
          </a:r>
          <a:endParaRPr kumimoji="1" lang="en-US" altLang="ja-JP" sz="11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1873623</xdr:colOff>
      <xdr:row>14</xdr:row>
      <xdr:rowOff>40341</xdr:rowOff>
    </xdr:from>
    <xdr:to>
      <xdr:col>3</xdr:col>
      <xdr:colOff>4482</xdr:colOff>
      <xdr:row>16</xdr:row>
      <xdr:rowOff>212912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646140C-0645-4A87-99FC-FC9654438EF7}"/>
            </a:ext>
          </a:extLst>
        </xdr:cNvPr>
        <xdr:cNvSpPr txBox="1"/>
      </xdr:nvSpPr>
      <xdr:spPr>
        <a:xfrm>
          <a:off x="4195482" y="3437965"/>
          <a:ext cx="5087471" cy="62080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※1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　断熱材の区分については</a:t>
          </a:r>
          <a:endParaRPr kumimoji="1" lang="en-US" altLang="ja-JP" sz="7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※2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　断熱材の区分「</a:t>
          </a:r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A-1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」～「</a:t>
          </a:r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C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」と、」断熱材区分「</a:t>
          </a:r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D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」～「Ｆ」の双方を用いる場合は、断熱材使用量の算出にあたり、断熱材区分「Ｄ」～「Ｆ」の使用量に</a:t>
          </a:r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1.5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を乗じたものを、断熱材区分「Ａ－１」～「Ｃ」の使用量に合算して計算する</a:t>
          </a:r>
          <a:r>
            <a:rPr kumimoji="1" lang="ja-JP" altLang="en-US" sz="7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ことができる。補助額の算定については、断熱材の区分ごとに、</a:t>
          </a:r>
          <a:r>
            <a:rPr kumimoji="1" lang="en-US" altLang="ja-JP" sz="7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Ⅲ</a:t>
          </a:r>
          <a:r>
            <a:rPr kumimoji="1" lang="ja-JP" altLang="en-US" sz="7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、</a:t>
          </a:r>
          <a:r>
            <a:rPr kumimoji="1" lang="en-US" altLang="ja-JP" sz="7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7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，（</a:t>
          </a:r>
          <a:r>
            <a:rPr kumimoji="1" lang="en-US" altLang="ja-JP" sz="7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7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）②に定める補助額に断熱材の使用量を乗じて算出する。</a:t>
          </a:r>
          <a:endParaRPr kumimoji="1" lang="en-US" altLang="ja-JP" sz="7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※3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　基礎断熱の場合の断熱材基準量は、床の断熱材基準量に</a:t>
          </a:r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0.3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を乗じた値とする。</a:t>
          </a:r>
          <a:endParaRPr kumimoji="1" lang="ja-JP" altLang="en-US" sz="700" u="none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oneCellAnchor>
    <xdr:from>
      <xdr:col>1</xdr:col>
      <xdr:colOff>3074893</xdr:colOff>
      <xdr:row>14</xdr:row>
      <xdr:rowOff>35856</xdr:rowOff>
    </xdr:from>
    <xdr:ext cx="487185" cy="209032"/>
    <xdr:sp macro="" textlink="">
      <xdr:nvSpPr>
        <xdr:cNvPr id="29" name="テキスト ボックス 2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9D533F-9D07-47EE-BB35-9510A801D548}"/>
            </a:ext>
          </a:extLst>
        </xdr:cNvPr>
        <xdr:cNvSpPr txBox="1"/>
      </xdr:nvSpPr>
      <xdr:spPr>
        <a:xfrm>
          <a:off x="5396752" y="3433480"/>
          <a:ext cx="487185" cy="209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 u="sng" kern="120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こちら。</a:t>
          </a:r>
        </a:p>
      </xdr:txBody>
    </xdr:sp>
    <xdr:clientData/>
  </xdr:oneCellAnchor>
  <xdr:twoCellAnchor editAs="oneCell">
    <xdr:from>
      <xdr:col>1</xdr:col>
      <xdr:colOff>1994646</xdr:colOff>
      <xdr:row>9</xdr:row>
      <xdr:rowOff>106428</xdr:rowOff>
    </xdr:from>
    <xdr:to>
      <xdr:col>2</xdr:col>
      <xdr:colOff>2588966</xdr:colOff>
      <xdr:row>13</xdr:row>
      <xdr:rowOff>220058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AF983824-CC7C-325E-356E-64FA2F2C6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264" y="2459663"/>
          <a:ext cx="4079349" cy="1054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7</xdr:row>
      <xdr:rowOff>97382</xdr:rowOff>
    </xdr:from>
    <xdr:to>
      <xdr:col>1</xdr:col>
      <xdr:colOff>1770529</xdr:colOff>
      <xdr:row>13</xdr:row>
      <xdr:rowOff>227794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541B96D-E224-4444-99A9-E0F3ECD41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1979970"/>
          <a:ext cx="4067735" cy="1542353"/>
        </a:xfrm>
        <a:prstGeom prst="rect">
          <a:avLst/>
        </a:prstGeom>
      </xdr:spPr>
    </xdr:pic>
    <xdr:clientData/>
  </xdr:twoCellAnchor>
  <xdr:twoCellAnchor>
    <xdr:from>
      <xdr:col>1</xdr:col>
      <xdr:colOff>1288676</xdr:colOff>
      <xdr:row>2</xdr:row>
      <xdr:rowOff>153922</xdr:rowOff>
    </xdr:from>
    <xdr:to>
      <xdr:col>3</xdr:col>
      <xdr:colOff>594338</xdr:colOff>
      <xdr:row>5</xdr:row>
      <xdr:rowOff>73764</xdr:rowOff>
    </xdr:to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C3E4339A-1894-4087-A7CB-509B966D0749}"/>
            </a:ext>
          </a:extLst>
        </xdr:cNvPr>
        <xdr:cNvSpPr txBox="1"/>
      </xdr:nvSpPr>
      <xdr:spPr>
        <a:xfrm>
          <a:off x="3612776" y="753997"/>
          <a:ext cx="5925537" cy="73899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3200" b="1">
              <a:solidFill>
                <a:schemeClr val="accent2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みらいエコ住宅支援事業</a:t>
          </a:r>
        </a:p>
      </xdr:txBody>
    </xdr:sp>
    <xdr:clientData/>
  </xdr:twoCellAnchor>
  <xdr:twoCellAnchor editAs="oneCell">
    <xdr:from>
      <xdr:col>0</xdr:col>
      <xdr:colOff>4685</xdr:colOff>
      <xdr:row>5</xdr:row>
      <xdr:rowOff>219578</xdr:rowOff>
    </xdr:from>
    <xdr:to>
      <xdr:col>0</xdr:col>
      <xdr:colOff>502081</xdr:colOff>
      <xdr:row>7</xdr:row>
      <xdr:rowOff>59956</xdr:rowOff>
    </xdr:to>
    <xdr:pic>
      <xdr:nvPicPr>
        <xdr:cNvPr id="5" name="図 4" descr="ロゴ&#10;&#10;自動的に生成された説明">
          <a:extLst>
            <a:ext uri="{FF2B5EF4-FFF2-40B4-BE49-F238E27FC236}">
              <a16:creationId xmlns:a16="http://schemas.microsoft.com/office/drawing/2014/main" id="{192B5C0C-2148-42C0-8FF6-7ECBE1393A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10" r="71352" b="29329"/>
        <a:stretch/>
      </xdr:blipFill>
      <xdr:spPr>
        <a:xfrm>
          <a:off x="4685" y="1638803"/>
          <a:ext cx="497396" cy="316628"/>
        </a:xfrm>
        <a:prstGeom prst="rect">
          <a:avLst/>
        </a:prstGeom>
      </xdr:spPr>
    </xdr:pic>
    <xdr:clientData/>
  </xdr:twoCellAnchor>
  <xdr:twoCellAnchor>
    <xdr:from>
      <xdr:col>0</xdr:col>
      <xdr:colOff>313764</xdr:colOff>
      <xdr:row>5</xdr:row>
      <xdr:rowOff>224746</xdr:rowOff>
    </xdr:from>
    <xdr:to>
      <xdr:col>0</xdr:col>
      <xdr:colOff>2123514</xdr:colOff>
      <xdr:row>7</xdr:row>
      <xdr:rowOff>77027</xdr:rowOff>
    </xdr:to>
    <xdr:sp macro="" textlink="">
      <xdr:nvSpPr>
        <xdr:cNvPr id="6" name="テキスト ボックス 43">
          <a:extLst>
            <a:ext uri="{FF2B5EF4-FFF2-40B4-BE49-F238E27FC236}">
              <a16:creationId xmlns:a16="http://schemas.microsoft.com/office/drawing/2014/main" id="{839E75F2-FCC6-4219-B6C1-7E22D2C38B10}"/>
            </a:ext>
          </a:extLst>
        </xdr:cNvPr>
        <xdr:cNvSpPr txBox="1"/>
      </xdr:nvSpPr>
      <xdr:spPr>
        <a:xfrm>
          <a:off x="313764" y="1643971"/>
          <a:ext cx="1809750" cy="32853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BIZ UDP明朝 Medium"/>
            </a:rPr>
            <a:t>断熱改修の補助額</a:t>
          </a:r>
        </a:p>
      </xdr:txBody>
    </xdr:sp>
    <xdr:clientData/>
  </xdr:twoCellAnchor>
  <xdr:twoCellAnchor editAs="oneCell">
    <xdr:from>
      <xdr:col>1</xdr:col>
      <xdr:colOff>1950905</xdr:colOff>
      <xdr:row>5</xdr:row>
      <xdr:rowOff>219578</xdr:rowOff>
    </xdr:from>
    <xdr:to>
      <xdr:col>1</xdr:col>
      <xdr:colOff>2448301</xdr:colOff>
      <xdr:row>7</xdr:row>
      <xdr:rowOff>59956</xdr:rowOff>
    </xdr:to>
    <xdr:pic>
      <xdr:nvPicPr>
        <xdr:cNvPr id="7" name="図 6" descr="ロゴ&#10;&#10;自動的に生成された説明">
          <a:extLst>
            <a:ext uri="{FF2B5EF4-FFF2-40B4-BE49-F238E27FC236}">
              <a16:creationId xmlns:a16="http://schemas.microsoft.com/office/drawing/2014/main" id="{F7CF5604-A20E-4EE7-B5EC-661C295B8B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10" r="71352" b="29329"/>
        <a:stretch/>
      </xdr:blipFill>
      <xdr:spPr>
        <a:xfrm>
          <a:off x="4270523" y="1631519"/>
          <a:ext cx="497396" cy="311025"/>
        </a:xfrm>
        <a:prstGeom prst="rect">
          <a:avLst/>
        </a:prstGeom>
      </xdr:spPr>
    </xdr:pic>
    <xdr:clientData/>
  </xdr:twoCellAnchor>
  <xdr:twoCellAnchor>
    <xdr:from>
      <xdr:col>1</xdr:col>
      <xdr:colOff>1955982</xdr:colOff>
      <xdr:row>6</xdr:row>
      <xdr:rowOff>629</xdr:rowOff>
    </xdr:from>
    <xdr:to>
      <xdr:col>2</xdr:col>
      <xdr:colOff>1308282</xdr:colOff>
      <xdr:row>7</xdr:row>
      <xdr:rowOff>77027</xdr:rowOff>
    </xdr:to>
    <xdr:sp macro="" textlink="">
      <xdr:nvSpPr>
        <xdr:cNvPr id="8" name="テキスト ボックス 46">
          <a:extLst>
            <a:ext uri="{FF2B5EF4-FFF2-40B4-BE49-F238E27FC236}">
              <a16:creationId xmlns:a16="http://schemas.microsoft.com/office/drawing/2014/main" id="{0CED7E15-C105-4C0B-ACD1-4162E1E9A7A1}"/>
            </a:ext>
          </a:extLst>
        </xdr:cNvPr>
        <xdr:cNvSpPr txBox="1"/>
      </xdr:nvSpPr>
      <xdr:spPr>
        <a:xfrm>
          <a:off x="4277841" y="1605311"/>
          <a:ext cx="2830606" cy="3005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BIZ UDP明朝 Medium"/>
            </a:rPr>
            <a:t>断熱改修の最低使用量</a:t>
          </a:r>
        </a:p>
      </xdr:txBody>
    </xdr:sp>
    <xdr:clientData/>
  </xdr:twoCellAnchor>
  <xdr:twoCellAnchor>
    <xdr:from>
      <xdr:col>4</xdr:col>
      <xdr:colOff>1277469</xdr:colOff>
      <xdr:row>5</xdr:row>
      <xdr:rowOff>212914</xdr:rowOff>
    </xdr:from>
    <xdr:to>
      <xdr:col>4</xdr:col>
      <xdr:colOff>2610970</xdr:colOff>
      <xdr:row>10</xdr:row>
      <xdr:rowOff>44826</xdr:rowOff>
    </xdr:to>
    <xdr:sp macro="" textlink="">
      <xdr:nvSpPr>
        <xdr:cNvPr id="9" name="吹き出し: 円形 8">
          <a:extLst>
            <a:ext uri="{FF2B5EF4-FFF2-40B4-BE49-F238E27FC236}">
              <a16:creationId xmlns:a16="http://schemas.microsoft.com/office/drawing/2014/main" id="{A2907213-B0F1-44DB-9460-953A216EF4A5}"/>
            </a:ext>
          </a:extLst>
        </xdr:cNvPr>
        <xdr:cNvSpPr/>
      </xdr:nvSpPr>
      <xdr:spPr>
        <a:xfrm>
          <a:off x="11840694" y="1632139"/>
          <a:ext cx="1333501" cy="1022537"/>
        </a:xfrm>
        <a:prstGeom prst="wedgeEllipseCallout">
          <a:avLst>
            <a:gd name="adj1" fmla="val -27362"/>
            <a:gd name="adj2" fmla="val 63663"/>
          </a:avLst>
        </a:prstGeom>
        <a:solidFill>
          <a:schemeClr val="bg1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黄色のセルは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選択してね！</a:t>
          </a:r>
        </a:p>
      </xdr:txBody>
    </xdr:sp>
    <xdr:clientData/>
  </xdr:twoCellAnchor>
  <xdr:twoCellAnchor>
    <xdr:from>
      <xdr:col>4</xdr:col>
      <xdr:colOff>1527903</xdr:colOff>
      <xdr:row>6</xdr:row>
      <xdr:rowOff>181266</xdr:rowOff>
    </xdr:from>
    <xdr:to>
      <xdr:col>4</xdr:col>
      <xdr:colOff>2380150</xdr:colOff>
      <xdr:row>7</xdr:row>
      <xdr:rowOff>171729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A45F527-7EB8-4BC6-8078-FABFC6040825}"/>
            </a:ext>
          </a:extLst>
        </xdr:cNvPr>
        <xdr:cNvSpPr/>
      </xdr:nvSpPr>
      <xdr:spPr>
        <a:xfrm>
          <a:off x="12091128" y="1838616"/>
          <a:ext cx="852247" cy="228588"/>
        </a:xfrm>
        <a:prstGeom prst="rect">
          <a:avLst/>
        </a:prstGeom>
        <a:solidFill>
          <a:srgbClr val="FFFFBD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866641</xdr:colOff>
      <xdr:row>10</xdr:row>
      <xdr:rowOff>142330</xdr:rowOff>
    </xdr:from>
    <xdr:to>
      <xdr:col>4</xdr:col>
      <xdr:colOff>1983019</xdr:colOff>
      <xdr:row>15</xdr:row>
      <xdr:rowOff>69463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88EF131-EDE3-4507-B3AF-AFC7A1526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866" y="2752180"/>
          <a:ext cx="1116378" cy="1117758"/>
        </a:xfrm>
        <a:prstGeom prst="rect">
          <a:avLst/>
        </a:prstGeom>
      </xdr:spPr>
    </xdr:pic>
    <xdr:clientData/>
  </xdr:twoCellAnchor>
  <xdr:twoCellAnchor>
    <xdr:from>
      <xdr:col>4</xdr:col>
      <xdr:colOff>414057</xdr:colOff>
      <xdr:row>8</xdr:row>
      <xdr:rowOff>198345</xdr:rowOff>
    </xdr:from>
    <xdr:to>
      <xdr:col>4</xdr:col>
      <xdr:colOff>823632</xdr:colOff>
      <xdr:row>10</xdr:row>
      <xdr:rowOff>22411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E6CCF66-4363-4E38-B571-B0D9455988F4}"/>
            </a:ext>
          </a:extLst>
        </xdr:cNvPr>
        <xdr:cNvSpPr txBox="1"/>
      </xdr:nvSpPr>
      <xdr:spPr>
        <a:xfrm>
          <a:off x="10977282" y="2331945"/>
          <a:ext cx="409575" cy="3003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ｍ</a:t>
          </a:r>
          <a:r>
            <a:rPr kumimoji="1" lang="en-US" altLang="ja-JP" sz="1100" b="0" baseline="3000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endParaRPr kumimoji="1" lang="ja-JP" altLang="en-US" sz="1100" b="0" baseline="30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1681441</xdr:colOff>
      <xdr:row>8</xdr:row>
      <xdr:rowOff>212911</xdr:rowOff>
    </xdr:from>
    <xdr:to>
      <xdr:col>4</xdr:col>
      <xdr:colOff>415652</xdr:colOff>
      <xdr:row>11</xdr:row>
      <xdr:rowOff>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1E10FB6F-9A19-4416-8AE3-F299D17801C0}"/>
            </a:ext>
          </a:extLst>
        </xdr:cNvPr>
        <xdr:cNvSpPr/>
      </xdr:nvSpPr>
      <xdr:spPr>
        <a:xfrm>
          <a:off x="10628217" y="2265829"/>
          <a:ext cx="464400" cy="45944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425263</xdr:colOff>
      <xdr:row>11</xdr:row>
      <xdr:rowOff>209551</xdr:rowOff>
    </xdr:from>
    <xdr:to>
      <xdr:col>4</xdr:col>
      <xdr:colOff>834838</xdr:colOff>
      <xdr:row>13</xdr:row>
      <xdr:rowOff>38101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C7F8944-2100-4C0A-8844-E12D26E97834}"/>
            </a:ext>
          </a:extLst>
        </xdr:cNvPr>
        <xdr:cNvSpPr txBox="1"/>
      </xdr:nvSpPr>
      <xdr:spPr>
        <a:xfrm>
          <a:off x="10988488" y="3057526"/>
          <a:ext cx="4095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ｍ</a:t>
          </a:r>
          <a:r>
            <a:rPr kumimoji="1" lang="en-US" altLang="ja-JP" sz="1100" b="0" baseline="3000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endParaRPr kumimoji="1" lang="ja-JP" altLang="en-US" sz="1100" b="0" baseline="30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425263</xdr:colOff>
      <xdr:row>12</xdr:row>
      <xdr:rowOff>209551</xdr:rowOff>
    </xdr:from>
    <xdr:to>
      <xdr:col>4</xdr:col>
      <xdr:colOff>834838</xdr:colOff>
      <xdr:row>14</xdr:row>
      <xdr:rowOff>38101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0810B09-744C-4024-8731-6B0EF8BF3F3D}"/>
            </a:ext>
          </a:extLst>
        </xdr:cNvPr>
        <xdr:cNvSpPr txBox="1"/>
      </xdr:nvSpPr>
      <xdr:spPr>
        <a:xfrm>
          <a:off x="10988488" y="3295651"/>
          <a:ext cx="4095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ｍ</a:t>
          </a:r>
          <a:r>
            <a:rPr kumimoji="1" lang="en-US" altLang="ja-JP" sz="1100" b="0" baseline="3000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endParaRPr kumimoji="1" lang="ja-JP" altLang="en-US" sz="1100" b="0" baseline="30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425263</xdr:colOff>
      <xdr:row>13</xdr:row>
      <xdr:rowOff>219076</xdr:rowOff>
    </xdr:from>
    <xdr:to>
      <xdr:col>4</xdr:col>
      <xdr:colOff>834838</xdr:colOff>
      <xdr:row>17</xdr:row>
      <xdr:rowOff>56030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1C12905-78EB-4F8E-BA2B-0637E96311A1}"/>
            </a:ext>
          </a:extLst>
        </xdr:cNvPr>
        <xdr:cNvSpPr txBox="1"/>
      </xdr:nvSpPr>
      <xdr:spPr>
        <a:xfrm>
          <a:off x="10988488" y="3543301"/>
          <a:ext cx="409575" cy="7894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ｍ</a:t>
          </a:r>
          <a:r>
            <a:rPr kumimoji="1" lang="en-US" altLang="ja-JP" sz="1100" b="0" baseline="3000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endParaRPr kumimoji="1" lang="ja-JP" altLang="en-US" sz="1100" b="0" baseline="30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1681441</xdr:colOff>
      <xdr:row>11</xdr:row>
      <xdr:rowOff>207868</xdr:rowOff>
    </xdr:from>
    <xdr:to>
      <xdr:col>4</xdr:col>
      <xdr:colOff>415652</xdr:colOff>
      <xdr:row>14</xdr:row>
      <xdr:rowOff>219298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6CDE5A75-8FDF-4E20-AAE8-1BA9E93830DA}"/>
            </a:ext>
          </a:extLst>
        </xdr:cNvPr>
        <xdr:cNvSpPr/>
      </xdr:nvSpPr>
      <xdr:spPr>
        <a:xfrm>
          <a:off x="10628217" y="2933139"/>
          <a:ext cx="464400" cy="68378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14</xdr:row>
      <xdr:rowOff>40341</xdr:rowOff>
    </xdr:from>
    <xdr:to>
      <xdr:col>1</xdr:col>
      <xdr:colOff>112058</xdr:colOff>
      <xdr:row>16</xdr:row>
      <xdr:rowOff>212912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4AFD2FA-DA49-46FB-B851-ACCFAB055320}"/>
            </a:ext>
          </a:extLst>
        </xdr:cNvPr>
        <xdr:cNvSpPr txBox="1"/>
      </xdr:nvSpPr>
      <xdr:spPr>
        <a:xfrm>
          <a:off x="0" y="3602691"/>
          <a:ext cx="2436158" cy="6488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※1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　部分断熱の場合は、間仕切壁を含む。</a:t>
          </a:r>
          <a:endParaRPr kumimoji="1" lang="en-US" altLang="ja-JP" sz="7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※2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　基礎の断熱改修を含む。</a:t>
          </a:r>
          <a:endParaRPr kumimoji="1" lang="en-US" altLang="ja-JP" sz="7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※3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　断熱材の性能区分につい</a:t>
          </a:r>
          <a:r>
            <a:rPr kumimoji="1" lang="ja-JP" altLang="en-US" sz="700" u="none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ては</a:t>
          </a:r>
        </a:p>
      </xdr:txBody>
    </xdr:sp>
    <xdr:clientData/>
  </xdr:twoCellAnchor>
  <xdr:twoCellAnchor>
    <xdr:from>
      <xdr:col>0</xdr:col>
      <xdr:colOff>11205</xdr:colOff>
      <xdr:row>0</xdr:row>
      <xdr:rowOff>0</xdr:rowOff>
    </xdr:from>
    <xdr:to>
      <xdr:col>5</xdr:col>
      <xdr:colOff>22412</xdr:colOff>
      <xdr:row>2</xdr:row>
      <xdr:rowOff>22411</xdr:rowOff>
    </xdr:to>
    <xdr:sp macro="" textlink="">
      <xdr:nvSpPr>
        <xdr:cNvPr id="20" name="四角形: 角度付き 19">
          <a:extLst>
            <a:ext uri="{FF2B5EF4-FFF2-40B4-BE49-F238E27FC236}">
              <a16:creationId xmlns:a16="http://schemas.microsoft.com/office/drawing/2014/main" id="{509BE7A7-B4A3-4383-B0EE-2B305E096EC4}"/>
            </a:ext>
          </a:extLst>
        </xdr:cNvPr>
        <xdr:cNvSpPr/>
      </xdr:nvSpPr>
      <xdr:spPr>
        <a:xfrm>
          <a:off x="11205" y="0"/>
          <a:ext cx="13270007" cy="622486"/>
        </a:xfrm>
        <a:prstGeom prst="bevel">
          <a:avLst/>
        </a:prstGeom>
        <a:solidFill>
          <a:schemeClr val="tx1">
            <a:lumMod val="50000"/>
            <a:lumOff val="50000"/>
          </a:schemeClr>
        </a:solidFill>
        <a:ln w="6350"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 cap="none" spc="0">
              <a:ln>
                <a:noFill/>
              </a:ln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共同</a:t>
          </a:r>
          <a:r>
            <a:rPr kumimoji="1" lang="ja-JP" altLang="ja-JP" sz="2400" b="1" cap="none" spc="0">
              <a:ln>
                <a:noFill/>
              </a:ln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住宅</a:t>
          </a:r>
          <a:r>
            <a:rPr kumimoji="1" lang="ja-JP" altLang="en-US" sz="2400" b="1" cap="none" spc="0">
              <a:ln>
                <a:noFill/>
              </a:ln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等</a:t>
          </a:r>
          <a:r>
            <a:rPr kumimoji="1" lang="ja-JP" altLang="ja-JP" sz="2400" b="1" cap="none" spc="0">
              <a:ln>
                <a:noFill/>
              </a:ln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リフォーム 　必要ケース数計算</a:t>
          </a:r>
          <a:endParaRPr lang="ja-JP" altLang="ja-JP" sz="2400" b="1" cap="none" spc="0">
            <a:ln>
              <a:noFill/>
            </a:ln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ja-JP" altLang="en-US" sz="2400" b="1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1681441</xdr:colOff>
      <xdr:row>6</xdr:row>
      <xdr:rowOff>107577</xdr:rowOff>
    </xdr:from>
    <xdr:to>
      <xdr:col>4</xdr:col>
      <xdr:colOff>1063652</xdr:colOff>
      <xdr:row>7</xdr:row>
      <xdr:rowOff>186019</xdr:rowOff>
    </xdr:to>
    <xdr:sp macro="" textlink="">
      <xdr:nvSpPr>
        <xdr:cNvPr id="21" name="吹き出し: 線 20">
          <a:extLst>
            <a:ext uri="{FF2B5EF4-FFF2-40B4-BE49-F238E27FC236}">
              <a16:creationId xmlns:a16="http://schemas.microsoft.com/office/drawing/2014/main" id="{61559FD7-2EAA-49AC-B274-E02BDD2C55DC}"/>
            </a:ext>
          </a:extLst>
        </xdr:cNvPr>
        <xdr:cNvSpPr/>
      </xdr:nvSpPr>
      <xdr:spPr>
        <a:xfrm>
          <a:off x="10971117" y="1754842"/>
          <a:ext cx="1119123" cy="313765"/>
        </a:xfrm>
        <a:prstGeom prst="borderCallout1">
          <a:avLst>
            <a:gd name="adj1" fmla="val 97229"/>
            <a:gd name="adj2" fmla="val 100620"/>
            <a:gd name="adj3" fmla="val 189239"/>
            <a:gd name="adj4" fmla="val 41407"/>
          </a:avLst>
        </a:prstGeom>
        <a:solidFill>
          <a:schemeClr val="bg1"/>
        </a:solidFill>
        <a:ln>
          <a:solidFill>
            <a:srgbClr val="00B0F0"/>
          </a:solidFill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1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ここ</a:t>
          </a:r>
          <a:r>
            <a:rPr kumimoji="1" lang="ja-JP" altLang="en-US" sz="11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は</a:t>
          </a:r>
          <a:r>
            <a:rPr kumimoji="1" lang="ja-JP" altLang="ja-JP" sz="11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入力</a:t>
          </a:r>
          <a:r>
            <a:rPr kumimoji="1" lang="ja-JP" altLang="en-US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！</a:t>
          </a:r>
          <a:endParaRPr kumimoji="1" lang="en-US" altLang="ja-JP" sz="11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oneCellAnchor>
    <xdr:from>
      <xdr:col>0</xdr:col>
      <xdr:colOff>1389528</xdr:colOff>
      <xdr:row>15</xdr:row>
      <xdr:rowOff>44822</xdr:rowOff>
    </xdr:from>
    <xdr:ext cx="487185" cy="209032"/>
    <xdr:sp macro="" textlink="">
      <xdr:nvSpPr>
        <xdr:cNvPr id="22" name="テキスト ボックス 2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19681D-DB02-46E2-B959-64B1A8D58F9C}"/>
            </a:ext>
          </a:extLst>
        </xdr:cNvPr>
        <xdr:cNvSpPr txBox="1"/>
      </xdr:nvSpPr>
      <xdr:spPr>
        <a:xfrm>
          <a:off x="1389528" y="3845297"/>
          <a:ext cx="487185" cy="209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 u="sng" kern="120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こちら。</a:t>
          </a:r>
        </a:p>
      </xdr:txBody>
    </xdr:sp>
    <xdr:clientData/>
  </xdr:oneCellAnchor>
  <xdr:twoCellAnchor>
    <xdr:from>
      <xdr:col>1</xdr:col>
      <xdr:colOff>1918820</xdr:colOff>
      <xdr:row>7</xdr:row>
      <xdr:rowOff>185457</xdr:rowOff>
    </xdr:from>
    <xdr:to>
      <xdr:col>2</xdr:col>
      <xdr:colOff>1860175</xdr:colOff>
      <xdr:row>8</xdr:row>
      <xdr:rowOff>224116</xdr:rowOff>
    </xdr:to>
    <xdr:sp macro="" textlink="">
      <xdr:nvSpPr>
        <xdr:cNvPr id="23" name="テキスト ボックス 19">
          <a:extLst>
            <a:ext uri="{FF2B5EF4-FFF2-40B4-BE49-F238E27FC236}">
              <a16:creationId xmlns:a16="http://schemas.microsoft.com/office/drawing/2014/main" id="{F01B5E94-E205-4D1B-93C2-3AD96D76A5C5}"/>
            </a:ext>
          </a:extLst>
        </xdr:cNvPr>
        <xdr:cNvSpPr txBox="1"/>
      </xdr:nvSpPr>
      <xdr:spPr>
        <a:xfrm>
          <a:off x="4242920" y="2080932"/>
          <a:ext cx="3103655" cy="27678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断熱材最低使用量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[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ｍ</a:t>
          </a:r>
          <a:r>
            <a:rPr kumimoji="1" lang="en-US" altLang="ja-JP" sz="1000" baseline="3000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]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＝断熱材基準量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[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ｍ</a:t>
          </a:r>
          <a:r>
            <a:rPr kumimoji="1" lang="en-US" altLang="ja-JP" sz="1000" baseline="3000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]</a:t>
          </a:r>
          <a:r>
            <a:rPr kumimoji="1" lang="ja-JP" altLang="en-US" sz="10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endParaRPr kumimoji="1" lang="ja-JP" altLang="en-US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1241989</xdr:colOff>
      <xdr:row>7</xdr:row>
      <xdr:rowOff>91327</xdr:rowOff>
    </xdr:from>
    <xdr:to>
      <xdr:col>2</xdr:col>
      <xdr:colOff>3166786</xdr:colOff>
      <xdr:row>9</xdr:row>
      <xdr:rowOff>100853</xdr:rowOff>
    </xdr:to>
    <xdr:sp macro="" textlink="">
      <xdr:nvSpPr>
        <xdr:cNvPr id="24" name="テキスト ボックス 19">
          <a:extLst>
            <a:ext uri="{FF2B5EF4-FFF2-40B4-BE49-F238E27FC236}">
              <a16:creationId xmlns:a16="http://schemas.microsoft.com/office/drawing/2014/main" id="{02794BBE-2087-4F85-BCDE-20B67B9AAB4D}"/>
            </a:ext>
          </a:extLst>
        </xdr:cNvPr>
        <xdr:cNvSpPr txBox="1"/>
      </xdr:nvSpPr>
      <xdr:spPr>
        <a:xfrm>
          <a:off x="7042154" y="1920127"/>
          <a:ext cx="1924797" cy="45776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トリガールームの床面積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[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ｍ</a:t>
          </a:r>
          <a:r>
            <a:rPr kumimoji="1" lang="en-US" altLang="ja-JP" sz="1000" baseline="3000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]</a:t>
          </a:r>
        </a:p>
      </xdr:txBody>
    </xdr:sp>
    <xdr:clientData/>
  </xdr:twoCellAnchor>
  <xdr:twoCellAnchor>
    <xdr:from>
      <xdr:col>2</xdr:col>
      <xdr:colOff>1271125</xdr:colOff>
      <xdr:row>8</xdr:row>
      <xdr:rowOff>64434</xdr:rowOff>
    </xdr:from>
    <xdr:to>
      <xdr:col>2</xdr:col>
      <xdr:colOff>3211610</xdr:colOff>
      <xdr:row>9</xdr:row>
      <xdr:rowOff>112061</xdr:rowOff>
    </xdr:to>
    <xdr:sp macro="" textlink="">
      <xdr:nvSpPr>
        <xdr:cNvPr id="25" name="テキスト ボックス 19">
          <a:extLst>
            <a:ext uri="{FF2B5EF4-FFF2-40B4-BE49-F238E27FC236}">
              <a16:creationId xmlns:a16="http://schemas.microsoft.com/office/drawing/2014/main" id="{8E47E002-7D22-491F-B777-4B25AA04BC95}"/>
            </a:ext>
          </a:extLst>
        </xdr:cNvPr>
        <xdr:cNvSpPr txBox="1"/>
      </xdr:nvSpPr>
      <xdr:spPr>
        <a:xfrm>
          <a:off x="7071290" y="2117352"/>
          <a:ext cx="1940485" cy="27174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補助対象住宅の床面積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[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ｍ</a:t>
          </a:r>
          <a:r>
            <a:rPr kumimoji="1" lang="en-US" altLang="ja-JP" sz="1000" baseline="3000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]</a:t>
          </a:r>
          <a:endParaRPr kumimoji="1" lang="ja-JP" altLang="en-US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1299886</xdr:colOff>
      <xdr:row>8</xdr:row>
      <xdr:rowOff>78441</xdr:rowOff>
    </xdr:from>
    <xdr:to>
      <xdr:col>2</xdr:col>
      <xdr:colOff>3036798</xdr:colOff>
      <xdr:row>8</xdr:row>
      <xdr:rowOff>78441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C830EED7-2C44-4008-AFA7-B96BDFF7759A}"/>
            </a:ext>
          </a:extLst>
        </xdr:cNvPr>
        <xdr:cNvCxnSpPr/>
      </xdr:nvCxnSpPr>
      <xdr:spPr>
        <a:xfrm>
          <a:off x="7100051" y="2131359"/>
          <a:ext cx="1736912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1878105</xdr:colOff>
      <xdr:row>14</xdr:row>
      <xdr:rowOff>40341</xdr:rowOff>
    </xdr:from>
    <xdr:to>
      <xdr:col>3</xdr:col>
      <xdr:colOff>8964</xdr:colOff>
      <xdr:row>16</xdr:row>
      <xdr:rowOff>212912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963DE27-4726-46D9-A6AA-D15223C13A04}"/>
            </a:ext>
          </a:extLst>
        </xdr:cNvPr>
        <xdr:cNvSpPr txBox="1"/>
      </xdr:nvSpPr>
      <xdr:spPr>
        <a:xfrm>
          <a:off x="4199964" y="3437965"/>
          <a:ext cx="5087471" cy="62080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※1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　断熱材の区分については</a:t>
          </a:r>
          <a:endParaRPr kumimoji="1" lang="en-US" altLang="ja-JP" sz="7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※2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　断熱材の区分「</a:t>
          </a:r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A-1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」～「</a:t>
          </a:r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C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」と、」断熱材区分「</a:t>
          </a:r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D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」～「Ｆ」の双方を用いる場合は、断熱材使用量の算出にあたり、断熱材区分「Ｄ」～「Ｆ」の使用量に</a:t>
          </a:r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1.5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を乗じたものを、断熱材区分「Ａ－１」～「Ｃ」の使用量に合算して計算する</a:t>
          </a:r>
          <a:r>
            <a:rPr kumimoji="1" lang="ja-JP" altLang="en-US" sz="7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ことができる。補助額の算定については、断熱材の区分ごとに、</a:t>
          </a:r>
          <a:r>
            <a:rPr kumimoji="1" lang="en-US" altLang="ja-JP" sz="7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Ⅲ</a:t>
          </a:r>
          <a:r>
            <a:rPr kumimoji="1" lang="ja-JP" altLang="en-US" sz="7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、</a:t>
          </a:r>
          <a:r>
            <a:rPr kumimoji="1" lang="en-US" altLang="ja-JP" sz="7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7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，（</a:t>
          </a:r>
          <a:r>
            <a:rPr kumimoji="1" lang="en-US" altLang="ja-JP" sz="7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7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）②に定める補助額に断熱材の使用量を乗じて算出する。</a:t>
          </a:r>
          <a:endParaRPr kumimoji="1" lang="en-US" altLang="ja-JP" sz="7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※3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　基礎断熱の場合の断熱材基準量は、床の断熱材基準量に</a:t>
          </a:r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0.3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を乗じた値とする。</a:t>
          </a:r>
          <a:endParaRPr kumimoji="1" lang="ja-JP" altLang="en-US" sz="700" u="none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oneCellAnchor>
    <xdr:from>
      <xdr:col>1</xdr:col>
      <xdr:colOff>3070410</xdr:colOff>
      <xdr:row>14</xdr:row>
      <xdr:rowOff>40341</xdr:rowOff>
    </xdr:from>
    <xdr:ext cx="487185" cy="209032"/>
    <xdr:sp macro="" textlink="">
      <xdr:nvSpPr>
        <xdr:cNvPr id="28" name="テキスト ボックス 2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4F7925-6120-4249-8F9D-3F9BBF844AF4}"/>
            </a:ext>
          </a:extLst>
        </xdr:cNvPr>
        <xdr:cNvSpPr txBox="1"/>
      </xdr:nvSpPr>
      <xdr:spPr>
        <a:xfrm>
          <a:off x="5392269" y="3437965"/>
          <a:ext cx="487185" cy="209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 u="sng" kern="120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こちら。</a:t>
          </a:r>
        </a:p>
      </xdr:txBody>
    </xdr:sp>
    <xdr:clientData/>
  </xdr:oneCellAnchor>
  <xdr:twoCellAnchor>
    <xdr:from>
      <xdr:col>4</xdr:col>
      <xdr:colOff>414618</xdr:colOff>
      <xdr:row>7</xdr:row>
      <xdr:rowOff>168088</xdr:rowOff>
    </xdr:from>
    <xdr:to>
      <xdr:col>4</xdr:col>
      <xdr:colOff>1042147</xdr:colOff>
      <xdr:row>12</xdr:row>
      <xdr:rowOff>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4590A255-8D06-A17C-0182-F3A7EF51071B}"/>
            </a:ext>
          </a:extLst>
        </xdr:cNvPr>
        <xdr:cNvCxnSpPr/>
      </xdr:nvCxnSpPr>
      <xdr:spPr>
        <a:xfrm flipH="1">
          <a:off x="11441206" y="2050676"/>
          <a:ext cx="627529" cy="1008530"/>
        </a:xfrm>
        <a:prstGeom prst="straightConnector1">
          <a:avLst/>
        </a:prstGeom>
        <a:ln>
          <a:solidFill>
            <a:srgbClr val="00B0F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2005853</xdr:colOff>
      <xdr:row>9</xdr:row>
      <xdr:rowOff>114306</xdr:rowOff>
    </xdr:from>
    <xdr:to>
      <xdr:col>2</xdr:col>
      <xdr:colOff>2599624</xdr:colOff>
      <xdr:row>13</xdr:row>
      <xdr:rowOff>227794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3371C0D-F543-4F35-A7F0-90E3DDE6F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5471" y="2467541"/>
          <a:ext cx="4078800" cy="1054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56A6F-0CD2-46EC-98B9-9F5B9AEE0DB5}">
  <dimension ref="A1:F41"/>
  <sheetViews>
    <sheetView tabSelected="1" zoomScale="85" zoomScaleNormal="85" workbookViewId="0">
      <pane ySplit="18" topLeftCell="A19" activePane="bottomLeft" state="frozen"/>
      <selection pane="bottomLeft" activeCell="A4" sqref="A4"/>
    </sheetView>
  </sheetViews>
  <sheetFormatPr defaultColWidth="9" defaultRowHeight="18.75" x14ac:dyDescent="0.4"/>
  <cols>
    <col min="1" max="1" width="30.5" style="17" customWidth="1"/>
    <col min="2" max="3" width="45.75" style="17" customWidth="1"/>
    <col min="4" max="4" width="22.75" style="17" customWidth="1"/>
    <col min="5" max="5" width="35.375" style="17" customWidth="1"/>
    <col min="6" max="6" width="4.875" style="17" customWidth="1"/>
    <col min="7" max="16384" width="9" style="17"/>
  </cols>
  <sheetData>
    <row r="1" spans="1:5" ht="28.5" x14ac:dyDescent="0.4">
      <c r="A1" s="16"/>
    </row>
    <row r="2" spans="1:5" x14ac:dyDescent="0.4">
      <c r="A2" s="18"/>
    </row>
    <row r="3" spans="1:5" ht="27" customHeight="1" x14ac:dyDescent="0.4">
      <c r="A3" s="18"/>
      <c r="E3" s="23" t="s">
        <v>247</v>
      </c>
    </row>
    <row r="4" spans="1:5" x14ac:dyDescent="0.4">
      <c r="A4" s="18"/>
    </row>
    <row r="5" spans="1:5" x14ac:dyDescent="0.4">
      <c r="A5" s="18"/>
    </row>
    <row r="9" spans="1:5" x14ac:dyDescent="0.4">
      <c r="A9" s="18"/>
    </row>
    <row r="10" spans="1:5" x14ac:dyDescent="0.4">
      <c r="A10" s="18"/>
      <c r="C10" s="23"/>
      <c r="D10" s="20" t="s">
        <v>262</v>
      </c>
      <c r="E10" s="20">
        <v>30</v>
      </c>
    </row>
    <row r="11" spans="1:5" x14ac:dyDescent="0.4">
      <c r="A11" s="18"/>
      <c r="C11" s="23"/>
      <c r="D11" s="20" t="s">
        <v>263</v>
      </c>
      <c r="E11" s="20">
        <v>150</v>
      </c>
    </row>
    <row r="12" spans="1:5" x14ac:dyDescent="0.4">
      <c r="A12" s="18"/>
      <c r="C12" s="23"/>
      <c r="D12" s="20"/>
      <c r="E12" s="20" t="s">
        <v>48</v>
      </c>
    </row>
    <row r="13" spans="1:5" x14ac:dyDescent="0.4">
      <c r="A13" s="18"/>
      <c r="C13" s="23"/>
      <c r="D13" s="20" t="s">
        <v>0</v>
      </c>
      <c r="E13" s="71">
        <f>E11*1.2</f>
        <v>180</v>
      </c>
    </row>
    <row r="14" spans="1:5" x14ac:dyDescent="0.4">
      <c r="A14" s="18"/>
      <c r="C14" s="23"/>
      <c r="D14" s="20" t="s">
        <v>1</v>
      </c>
      <c r="E14" s="20">
        <f>E11/2</f>
        <v>75</v>
      </c>
    </row>
    <row r="15" spans="1:5" x14ac:dyDescent="0.4">
      <c r="A15" s="18"/>
      <c r="C15" s="23"/>
      <c r="D15" s="20" t="s">
        <v>2</v>
      </c>
      <c r="E15" s="20">
        <f>E11/2</f>
        <v>75</v>
      </c>
    </row>
    <row r="16" spans="1:5" x14ac:dyDescent="0.4">
      <c r="A16" s="18"/>
      <c r="C16" s="23"/>
      <c r="D16" s="23"/>
      <c r="E16" s="20"/>
    </row>
    <row r="17" spans="1:6" x14ac:dyDescent="0.4">
      <c r="A17" s="18"/>
      <c r="C17" s="23"/>
      <c r="D17" s="23"/>
      <c r="E17" s="20"/>
    </row>
    <row r="18" spans="1:6" x14ac:dyDescent="0.4">
      <c r="A18" s="18"/>
      <c r="C18" s="23"/>
      <c r="D18" s="23"/>
      <c r="E18" s="20"/>
    </row>
    <row r="19" spans="1:6" ht="19.5" x14ac:dyDescent="0.4">
      <c r="A19" s="25" t="s">
        <v>50</v>
      </c>
    </row>
    <row r="20" spans="1:6" x14ac:dyDescent="0.4">
      <c r="A20" s="17" t="s">
        <v>51</v>
      </c>
    </row>
    <row r="21" spans="1:6" x14ac:dyDescent="0.4">
      <c r="A21" s="77"/>
      <c r="B21" s="78" t="s">
        <v>0</v>
      </c>
      <c r="C21" s="78" t="s">
        <v>1</v>
      </c>
      <c r="D21" s="95" t="s">
        <v>2</v>
      </c>
      <c r="E21" s="96"/>
    </row>
    <row r="22" spans="1:6" ht="20.25" x14ac:dyDescent="0.4">
      <c r="A22" s="77" t="s">
        <v>265</v>
      </c>
      <c r="B22" s="79">
        <v>9.6999999999999993</v>
      </c>
      <c r="C22" s="79">
        <v>9.1999999999999993</v>
      </c>
      <c r="D22" s="101">
        <v>4.4000000000000004</v>
      </c>
      <c r="E22" s="102"/>
    </row>
    <row r="23" spans="1:6" x14ac:dyDescent="0.4">
      <c r="A23" s="77" t="s">
        <v>156</v>
      </c>
      <c r="B23" s="84" t="s">
        <v>152</v>
      </c>
      <c r="C23" s="84" t="s">
        <v>226</v>
      </c>
      <c r="D23" s="103" t="s">
        <v>160</v>
      </c>
      <c r="E23" s="104"/>
    </row>
    <row r="24" spans="1:6" ht="21" thickBot="1" x14ac:dyDescent="0.45">
      <c r="A24" s="85" t="s">
        <v>264</v>
      </c>
      <c r="B24" s="91">
        <f>ROUNDUP(B22*($E$10/$E$11),1)</f>
        <v>2</v>
      </c>
      <c r="C24" s="91">
        <f>ROUNDUP(C22*($E$10/$E$11),1)</f>
        <v>1.9000000000000001</v>
      </c>
      <c r="D24" s="107">
        <f>ROUNDUP(D22*($E$10/$E$11),1)</f>
        <v>0.9</v>
      </c>
      <c r="E24" s="108">
        <f t="shared" ref="E24" si="0">ROUNDUP(E22*($E$10/$E$11),0)</f>
        <v>0</v>
      </c>
    </row>
    <row r="25" spans="1:6" ht="19.5" thickBot="1" x14ac:dyDescent="0.45">
      <c r="A25" s="89" t="s">
        <v>52</v>
      </c>
      <c r="B25" s="90">
        <f>ROUNDUP(B24/VLOOKUP(B23,Sheet2!A:N,14,FALSE),0)</f>
        <v>2</v>
      </c>
      <c r="C25" s="90">
        <f>ROUNDUP(C24/VLOOKUP(C23,Sheet2!A:N,14,FALSE),0)</f>
        <v>2</v>
      </c>
      <c r="D25" s="105">
        <f>ROUNDUP(D24/VLOOKUP(D23,Sheet2!A:N,14,FALSE),0)</f>
        <v>3</v>
      </c>
      <c r="E25" s="106"/>
    </row>
    <row r="26" spans="1:6" x14ac:dyDescent="0.4">
      <c r="A26" s="87" t="s">
        <v>158</v>
      </c>
      <c r="B26" s="88">
        <f>ROUNDUP(E13/VLOOKUP(B23,Sheet2!A:N,10,FALSE)/3.306,0)</f>
        <v>16</v>
      </c>
      <c r="C26" s="88">
        <f>ROUNDUP(E14/VLOOKUP(C23,Sheet2!A:N,10,FALSE)/3.306,0)</f>
        <v>6</v>
      </c>
      <c r="D26" s="97">
        <f>ROUNDUP(E15/VLOOKUP(D23,Sheet2!A:N,10,FALSE)/3.306,0)</f>
        <v>13</v>
      </c>
      <c r="E26" s="98"/>
      <c r="F26" s="19"/>
    </row>
    <row r="27" spans="1:6" x14ac:dyDescent="0.4">
      <c r="A27" s="77" t="s">
        <v>163</v>
      </c>
      <c r="B27" s="22">
        <f>VLOOKUP(戸建一棟リフォーム!B23,Sheet2!A:N,13,FALSE)</f>
        <v>28630</v>
      </c>
      <c r="C27" s="22">
        <f>VLOOKUP(戸建一棟リフォーム!C23,Sheet2!A:N,13,FALSE)</f>
        <v>32465</v>
      </c>
      <c r="D27" s="99">
        <f>VLOOKUP(戸建一棟リフォーム!D23,Sheet2!A:N,13,FALSE)</f>
        <v>22645</v>
      </c>
      <c r="E27" s="100"/>
      <c r="F27" s="20"/>
    </row>
    <row r="28" spans="1:6" x14ac:dyDescent="0.4">
      <c r="A28" s="77" t="s">
        <v>167</v>
      </c>
      <c r="B28" s="22">
        <f>B26*B27</f>
        <v>458080</v>
      </c>
      <c r="C28" s="22">
        <f>C26*C27</f>
        <v>194790</v>
      </c>
      <c r="D28" s="99">
        <f>D26*D27</f>
        <v>294385</v>
      </c>
      <c r="E28" s="100"/>
      <c r="F28" s="20"/>
    </row>
    <row r="29" spans="1:6" ht="33" customHeight="1" x14ac:dyDescent="0.4">
      <c r="E29" s="23" t="s">
        <v>54</v>
      </c>
    </row>
    <row r="30" spans="1:6" x14ac:dyDescent="0.4">
      <c r="B30" s="21"/>
      <c r="C30" s="21"/>
      <c r="D30" s="21"/>
      <c r="E30" s="21"/>
    </row>
    <row r="31" spans="1:6" ht="22.5" customHeight="1" x14ac:dyDescent="0.4">
      <c r="A31" s="24" t="s">
        <v>49</v>
      </c>
    </row>
    <row r="32" spans="1:6" x14ac:dyDescent="0.4">
      <c r="A32" s="17" t="s">
        <v>46</v>
      </c>
    </row>
    <row r="33" spans="1:6" x14ac:dyDescent="0.4">
      <c r="A33" s="77"/>
      <c r="B33" s="78" t="s">
        <v>0</v>
      </c>
      <c r="C33" s="78" t="s">
        <v>1</v>
      </c>
      <c r="D33" s="95" t="s">
        <v>2</v>
      </c>
      <c r="E33" s="109"/>
    </row>
    <row r="34" spans="1:6" ht="20.25" x14ac:dyDescent="0.4">
      <c r="A34" s="77" t="s">
        <v>265</v>
      </c>
      <c r="B34" s="79">
        <v>5.3</v>
      </c>
      <c r="C34" s="79">
        <v>5.0999999999999996</v>
      </c>
      <c r="D34" s="101">
        <v>2.4</v>
      </c>
      <c r="E34" s="102"/>
    </row>
    <row r="35" spans="1:6" x14ac:dyDescent="0.4">
      <c r="A35" s="77" t="s">
        <v>3</v>
      </c>
      <c r="B35" s="84" t="s">
        <v>159</v>
      </c>
      <c r="C35" s="84" t="s">
        <v>47</v>
      </c>
      <c r="D35" s="103" t="s">
        <v>44</v>
      </c>
      <c r="E35" s="104"/>
    </row>
    <row r="36" spans="1:6" ht="21" thickBot="1" x14ac:dyDescent="0.45">
      <c r="A36" s="85" t="s">
        <v>264</v>
      </c>
      <c r="B36" s="86">
        <f>ROUNDUP(B34*(E10/E11),1)</f>
        <v>1.1000000000000001</v>
      </c>
      <c r="C36" s="86">
        <f>ROUNDUP(C34*($E$10/$E$11),1)</f>
        <v>1.1000000000000001</v>
      </c>
      <c r="D36" s="110">
        <f>ROUNDUP(D34*($E$10/$E$11),1)</f>
        <v>0.5</v>
      </c>
      <c r="E36" s="111"/>
    </row>
    <row r="37" spans="1:6" ht="19.5" thickBot="1" x14ac:dyDescent="0.45">
      <c r="A37" s="89" t="s">
        <v>52</v>
      </c>
      <c r="B37" s="90">
        <f>ROUNDUP(B36/VLOOKUP(B35,Sheet2!A:N,14,FALSE),0)</f>
        <v>2</v>
      </c>
      <c r="C37" s="90">
        <f>ROUNDUP(C36/VLOOKUP(C35,Sheet2!A:N,14,FALSE),0)</f>
        <v>2</v>
      </c>
      <c r="D37" s="105">
        <f>ROUNDUP(D36/VLOOKUP(D35,Sheet2!A:N,14,FALSE),0)</f>
        <v>2</v>
      </c>
      <c r="E37" s="106"/>
    </row>
    <row r="38" spans="1:6" x14ac:dyDescent="0.4">
      <c r="A38" s="87" t="s">
        <v>158</v>
      </c>
      <c r="B38" s="88">
        <f>ROUNDUP(E13/VLOOKUP(B35,Sheet2!A:N,10,FALSE)/3.306,0)</f>
        <v>24</v>
      </c>
      <c r="C38" s="88">
        <f>ROUNDUP(E14/VLOOKUP(C35,Sheet2!A:N,10,FALSE)/3.306,0)</f>
        <v>16</v>
      </c>
      <c r="D38" s="97">
        <f>ROUNDUP(E15/VLOOKUP(D35,Sheet2!A:N,10,FALSE)/3.306,0)</f>
        <v>16</v>
      </c>
      <c r="E38" s="98"/>
      <c r="F38" s="19"/>
    </row>
    <row r="39" spans="1:6" x14ac:dyDescent="0.4">
      <c r="A39" s="77" t="s">
        <v>163</v>
      </c>
      <c r="B39" s="22">
        <f>VLOOKUP(戸建一棟リフォーム!B35,Sheet2!A:N,13,FALSE)</f>
        <v>28151.999999999996</v>
      </c>
      <c r="C39" s="22">
        <f>VLOOKUP(戸建一棟リフォーム!C35,Sheet2!A:N,13,FALSE)</f>
        <v>24840</v>
      </c>
      <c r="D39" s="99">
        <f>VLOOKUP(戸建一棟リフォーム!D35,Sheet2!A:N,13,FALSE)</f>
        <v>26280</v>
      </c>
      <c r="E39" s="100"/>
      <c r="F39" s="20"/>
    </row>
    <row r="40" spans="1:6" x14ac:dyDescent="0.4">
      <c r="A40" s="77" t="s">
        <v>167</v>
      </c>
      <c r="B40" s="22">
        <f>B38*B39</f>
        <v>675647.99999999988</v>
      </c>
      <c r="C40" s="22">
        <f>C38*C39</f>
        <v>397440</v>
      </c>
      <c r="D40" s="99">
        <f>D38*D39</f>
        <v>420480</v>
      </c>
      <c r="E40" s="100"/>
      <c r="F40" s="20"/>
    </row>
    <row r="41" spans="1:6" ht="33" customHeight="1" x14ac:dyDescent="0.4">
      <c r="E41" s="23" t="s">
        <v>53</v>
      </c>
    </row>
  </sheetData>
  <mergeCells count="16">
    <mergeCell ref="D21:E21"/>
    <mergeCell ref="D38:E38"/>
    <mergeCell ref="D39:E39"/>
    <mergeCell ref="D40:E40"/>
    <mergeCell ref="D22:E22"/>
    <mergeCell ref="D23:E23"/>
    <mergeCell ref="D25:E25"/>
    <mergeCell ref="D26:E26"/>
    <mergeCell ref="D27:E27"/>
    <mergeCell ref="D24:E24"/>
    <mergeCell ref="D28:E28"/>
    <mergeCell ref="D33:E33"/>
    <mergeCell ref="D34:E34"/>
    <mergeCell ref="D35:E35"/>
    <mergeCell ref="D36:E36"/>
    <mergeCell ref="D37:E37"/>
  </mergeCells>
  <phoneticPr fontId="2"/>
  <pageMargins left="0.7" right="0.7" top="0.75" bottom="0.75" header="0.3" footer="0.3"/>
  <pageSetup paperSize="9" scale="49" orientation="portrait" verticalDpi="0" r:id="rId1"/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B4489F2-CA6F-42BA-83C9-38934E5A0B4A}">
          <x14:formula1>
            <xm:f>Sheet2!$A$46:$A$82</xm:f>
          </x14:formula1>
          <xm:sqref>D23</xm:sqref>
        </x14:dataValidation>
        <x14:dataValidation type="list" allowBlank="1" showInputMessage="1" showErrorMessage="1" xr:uid="{2BCAA5E4-78A9-4D90-803C-99E226ADE8E5}">
          <x14:formula1>
            <xm:f>Sheet2!$A$126:$A$170</xm:f>
          </x14:formula1>
          <xm:sqref>C23</xm:sqref>
        </x14:dataValidation>
        <x14:dataValidation type="list" allowBlank="1" showInputMessage="1" showErrorMessage="1" xr:uid="{2162CB5E-6336-4C34-819D-EC11B5FE4915}">
          <x14:formula1>
            <xm:f>Sheet2!$A$32:$A$43</xm:f>
          </x14:formula1>
          <xm:sqref>C35</xm:sqref>
        </x14:dataValidation>
        <x14:dataValidation type="list" allowBlank="1" showInputMessage="1" showErrorMessage="1" xr:uid="{B86E3296-9821-4DC7-8E6E-EB58B3003437}">
          <x14:formula1>
            <xm:f>Sheet2!$A$2:$A$17</xm:f>
          </x14:formula1>
          <xm:sqref>B35</xm:sqref>
        </x14:dataValidation>
        <x14:dataValidation type="list" allowBlank="1" showInputMessage="1" showErrorMessage="1" xr:uid="{73E5C6AE-CB10-46CA-8EDA-C2DB72AD3376}">
          <x14:formula1>
            <xm:f>Sheet2!$A$84:$A$124</xm:f>
          </x14:formula1>
          <xm:sqref>B23</xm:sqref>
        </x14:dataValidation>
        <x14:dataValidation type="list" allowBlank="1" showInputMessage="1" showErrorMessage="1" xr:uid="{A4B91EFB-A672-41FC-8069-20C15DAF4DE9}">
          <x14:formula1>
            <xm:f>Sheet2!$A$19:$A$30</xm:f>
          </x14:formula1>
          <xm:sqref>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19863-1065-4E1D-9035-04266C676109}">
  <dimension ref="A1:F41"/>
  <sheetViews>
    <sheetView zoomScale="85" zoomScaleNormal="85" workbookViewId="0">
      <pane ySplit="18" topLeftCell="A19" activePane="bottomLeft" state="frozen"/>
      <selection pane="bottomLeft" activeCell="C18" sqref="C18"/>
    </sheetView>
  </sheetViews>
  <sheetFormatPr defaultColWidth="9" defaultRowHeight="18.75" x14ac:dyDescent="0.4"/>
  <cols>
    <col min="1" max="1" width="30.5" style="17" customWidth="1"/>
    <col min="2" max="3" width="45.75" style="17" customWidth="1"/>
    <col min="4" max="4" width="22.75" style="17" customWidth="1"/>
    <col min="5" max="5" width="35.375" style="17" customWidth="1"/>
    <col min="6" max="6" width="4.875" style="17" customWidth="1"/>
    <col min="7" max="16384" width="9" style="17"/>
  </cols>
  <sheetData>
    <row r="1" spans="1:5" ht="28.5" x14ac:dyDescent="0.4">
      <c r="A1" s="16"/>
    </row>
    <row r="2" spans="1:5" x14ac:dyDescent="0.4">
      <c r="A2" s="18"/>
    </row>
    <row r="3" spans="1:5" ht="27" customHeight="1" x14ac:dyDescent="0.4">
      <c r="A3" s="18"/>
      <c r="E3" s="23" t="s">
        <v>247</v>
      </c>
    </row>
    <row r="4" spans="1:5" x14ac:dyDescent="0.4">
      <c r="A4" s="18"/>
    </row>
    <row r="5" spans="1:5" x14ac:dyDescent="0.4">
      <c r="A5" s="18"/>
    </row>
    <row r="9" spans="1:5" x14ac:dyDescent="0.4">
      <c r="A9" s="18"/>
    </row>
    <row r="10" spans="1:5" x14ac:dyDescent="0.4">
      <c r="A10" s="18"/>
      <c r="C10" s="23"/>
      <c r="D10" s="20" t="s">
        <v>262</v>
      </c>
      <c r="E10" s="20">
        <v>50</v>
      </c>
    </row>
    <row r="11" spans="1:5" x14ac:dyDescent="0.4">
      <c r="A11" s="18"/>
      <c r="C11" s="23"/>
      <c r="D11" s="20" t="s">
        <v>263</v>
      </c>
      <c r="E11" s="20">
        <v>100</v>
      </c>
    </row>
    <row r="12" spans="1:5" x14ac:dyDescent="0.4">
      <c r="A12" s="18"/>
      <c r="C12" s="23"/>
      <c r="D12" s="20"/>
      <c r="E12" s="20" t="s">
        <v>48</v>
      </c>
    </row>
    <row r="13" spans="1:5" x14ac:dyDescent="0.4">
      <c r="A13" s="18"/>
      <c r="C13" s="23"/>
      <c r="D13" s="20" t="s">
        <v>0</v>
      </c>
      <c r="E13" s="71">
        <v>120</v>
      </c>
    </row>
    <row r="14" spans="1:5" x14ac:dyDescent="0.4">
      <c r="A14" s="18"/>
      <c r="C14" s="23"/>
      <c r="D14" s="20" t="s">
        <v>1</v>
      </c>
      <c r="E14" s="20">
        <v>50</v>
      </c>
    </row>
    <row r="15" spans="1:5" x14ac:dyDescent="0.4">
      <c r="A15" s="18"/>
      <c r="C15" s="23"/>
      <c r="D15" s="20" t="s">
        <v>2</v>
      </c>
      <c r="E15" s="20">
        <v>50</v>
      </c>
    </row>
    <row r="16" spans="1:5" x14ac:dyDescent="0.4">
      <c r="A16" s="18"/>
      <c r="C16" s="23"/>
      <c r="D16" s="23"/>
      <c r="E16" s="20"/>
    </row>
    <row r="17" spans="1:6" x14ac:dyDescent="0.4">
      <c r="A17" s="18"/>
      <c r="C17" s="23"/>
      <c r="D17" s="23"/>
      <c r="E17" s="20"/>
    </row>
    <row r="18" spans="1:6" x14ac:dyDescent="0.4">
      <c r="A18" s="18"/>
      <c r="C18" s="23"/>
      <c r="D18" s="23"/>
      <c r="E18" s="20"/>
    </row>
    <row r="19" spans="1:6" ht="19.5" x14ac:dyDescent="0.4">
      <c r="A19" s="25" t="s">
        <v>50</v>
      </c>
    </row>
    <row r="20" spans="1:6" x14ac:dyDescent="0.4">
      <c r="A20" s="17" t="s">
        <v>51</v>
      </c>
    </row>
    <row r="21" spans="1:6" x14ac:dyDescent="0.4">
      <c r="A21" s="80"/>
      <c r="B21" s="81" t="s">
        <v>0</v>
      </c>
      <c r="C21" s="81" t="s">
        <v>1</v>
      </c>
      <c r="D21" s="112" t="s">
        <v>2</v>
      </c>
      <c r="E21" s="113"/>
    </row>
    <row r="22" spans="1:6" ht="20.25" x14ac:dyDescent="0.4">
      <c r="A22" s="80" t="s">
        <v>265</v>
      </c>
      <c r="B22" s="82">
        <v>4.9000000000000004</v>
      </c>
      <c r="C22" s="82">
        <v>9.1999999999999993</v>
      </c>
      <c r="D22" s="114">
        <v>4.9000000000000004</v>
      </c>
      <c r="E22" s="115"/>
    </row>
    <row r="23" spans="1:6" x14ac:dyDescent="0.4">
      <c r="A23" s="80" t="s">
        <v>156</v>
      </c>
      <c r="B23" s="84" t="s">
        <v>152</v>
      </c>
      <c r="C23" s="84" t="s">
        <v>226</v>
      </c>
      <c r="D23" s="103" t="s">
        <v>160</v>
      </c>
      <c r="E23" s="104"/>
    </row>
    <row r="24" spans="1:6" ht="21" thickBot="1" x14ac:dyDescent="0.45">
      <c r="A24" s="92" t="s">
        <v>264</v>
      </c>
      <c r="B24" s="91">
        <f>ROUNDUP(B22*($E$10/$E$11),1)</f>
        <v>2.5</v>
      </c>
      <c r="C24" s="91">
        <f>ROUNDUP(C22*($E$10/$E$11),1)</f>
        <v>4.5999999999999996</v>
      </c>
      <c r="D24" s="107">
        <f>ROUNDUP(D22*($E$10/$E$11),1)</f>
        <v>2.5</v>
      </c>
      <c r="E24" s="108">
        <f t="shared" ref="E24" si="0">ROUNDUP(E22*($E$10/$E$11),0)</f>
        <v>0</v>
      </c>
    </row>
    <row r="25" spans="1:6" ht="19.5" thickBot="1" x14ac:dyDescent="0.45">
      <c r="A25" s="93" t="s">
        <v>52</v>
      </c>
      <c r="B25" s="90">
        <f>ROUNDUP(B24/VLOOKUP(B23,Sheet2!A:N,14,FALSE),0)</f>
        <v>3</v>
      </c>
      <c r="C25" s="90">
        <f>ROUNDUP(C24/VLOOKUP(C23,Sheet2!A:N,14,FALSE),0)</f>
        <v>4</v>
      </c>
      <c r="D25" s="105">
        <f>ROUNDUP(D24/VLOOKUP(D23,Sheet2!A:N,14,FALSE),0)</f>
        <v>7</v>
      </c>
      <c r="E25" s="106"/>
    </row>
    <row r="26" spans="1:6" x14ac:dyDescent="0.4">
      <c r="A26" s="94" t="s">
        <v>158</v>
      </c>
      <c r="B26" s="88">
        <f>ROUNDUP(E13/VLOOKUP(B23,Sheet2!A:N,10,FALSE)/3.306,0)</f>
        <v>11</v>
      </c>
      <c r="C26" s="88">
        <f>ROUNDUP(E14/VLOOKUP(C23,Sheet2!A:N,10,FALSE)/3.306,0)</f>
        <v>4</v>
      </c>
      <c r="D26" s="97">
        <f>ROUNDUP(E15/VLOOKUP(D23,Sheet2!A:N,10,FALSE)/3.306,0)</f>
        <v>9</v>
      </c>
      <c r="E26" s="98"/>
      <c r="F26" s="19"/>
    </row>
    <row r="27" spans="1:6" x14ac:dyDescent="0.4">
      <c r="A27" s="80" t="s">
        <v>163</v>
      </c>
      <c r="B27" s="22">
        <f>VLOOKUP(共同住宅等リフォーム!B23,Sheet2!A:N,13,FALSE)</f>
        <v>28630</v>
      </c>
      <c r="C27" s="22">
        <f>VLOOKUP(共同住宅等リフォーム!C23,Sheet2!A:N,13,FALSE)</f>
        <v>32465</v>
      </c>
      <c r="D27" s="99">
        <f>VLOOKUP(共同住宅等リフォーム!D23,Sheet2!A:N,13,FALSE)</f>
        <v>22645</v>
      </c>
      <c r="E27" s="100"/>
      <c r="F27" s="20"/>
    </row>
    <row r="28" spans="1:6" x14ac:dyDescent="0.4">
      <c r="A28" s="80" t="s">
        <v>167</v>
      </c>
      <c r="B28" s="22">
        <f>B26*B27</f>
        <v>314930</v>
      </c>
      <c r="C28" s="22">
        <f>C26*C27</f>
        <v>129860</v>
      </c>
      <c r="D28" s="99">
        <f>D26*D27</f>
        <v>203805</v>
      </c>
      <c r="E28" s="100"/>
      <c r="F28" s="20"/>
    </row>
    <row r="29" spans="1:6" ht="33" customHeight="1" x14ac:dyDescent="0.4">
      <c r="E29" s="23" t="s">
        <v>54</v>
      </c>
    </row>
    <row r="30" spans="1:6" x14ac:dyDescent="0.4">
      <c r="B30" s="21"/>
      <c r="C30" s="21"/>
      <c r="D30" s="21"/>
      <c r="E30" s="21"/>
    </row>
    <row r="31" spans="1:6" ht="22.5" customHeight="1" x14ac:dyDescent="0.4">
      <c r="A31" s="24" t="s">
        <v>49</v>
      </c>
    </row>
    <row r="32" spans="1:6" x14ac:dyDescent="0.4">
      <c r="A32" s="17" t="s">
        <v>46</v>
      </c>
    </row>
    <row r="33" spans="1:6" x14ac:dyDescent="0.4">
      <c r="A33" s="80"/>
      <c r="B33" s="81" t="s">
        <v>0</v>
      </c>
      <c r="C33" s="81" t="s">
        <v>1</v>
      </c>
      <c r="D33" s="112" t="s">
        <v>2</v>
      </c>
      <c r="E33" s="116"/>
    </row>
    <row r="34" spans="1:6" ht="20.25" x14ac:dyDescent="0.4">
      <c r="A34" s="80" t="s">
        <v>265</v>
      </c>
      <c r="B34" s="82">
        <v>2.7</v>
      </c>
      <c r="C34" s="82">
        <v>5.0999999999999996</v>
      </c>
      <c r="D34" s="114">
        <v>2.4</v>
      </c>
      <c r="E34" s="115"/>
    </row>
    <row r="35" spans="1:6" x14ac:dyDescent="0.4">
      <c r="A35" s="80" t="s">
        <v>3</v>
      </c>
      <c r="B35" s="84" t="s">
        <v>266</v>
      </c>
      <c r="C35" s="84" t="s">
        <v>47</v>
      </c>
      <c r="D35" s="103" t="s">
        <v>44</v>
      </c>
      <c r="E35" s="104"/>
    </row>
    <row r="36" spans="1:6" ht="21" thickBot="1" x14ac:dyDescent="0.45">
      <c r="A36" s="92" t="s">
        <v>264</v>
      </c>
      <c r="B36" s="86">
        <f>ROUNDUP(B34*(E10/E11),1)</f>
        <v>1.4000000000000001</v>
      </c>
      <c r="C36" s="86">
        <f>ROUNDUP(C34*($E$10/$E$11),1)</f>
        <v>2.6</v>
      </c>
      <c r="D36" s="110">
        <f>ROUNDUP(D34*($E$10/$E$11),1)</f>
        <v>1.2</v>
      </c>
      <c r="E36" s="111"/>
    </row>
    <row r="37" spans="1:6" ht="19.5" thickBot="1" x14ac:dyDescent="0.45">
      <c r="A37" s="93" t="s">
        <v>52</v>
      </c>
      <c r="B37" s="90">
        <f>ROUNDUP(B36/VLOOKUP(B35,Sheet2!A:N,14,FALSE),0)</f>
        <v>7</v>
      </c>
      <c r="C37" s="90">
        <f>ROUNDUP(C36/VLOOKUP(C35,Sheet2!A:N,14,FALSE),0)</f>
        <v>4</v>
      </c>
      <c r="D37" s="105">
        <f>ROUNDUP(D36/VLOOKUP(D35,Sheet2!A:N,14,FALSE),0)</f>
        <v>3</v>
      </c>
      <c r="E37" s="106"/>
    </row>
    <row r="38" spans="1:6" x14ac:dyDescent="0.4">
      <c r="A38" s="94" t="s">
        <v>158</v>
      </c>
      <c r="B38" s="88">
        <f>ROUNDUP(E13/VLOOKUP(B35,Sheet2!A:N,10,FALSE)/3.306,0)</f>
        <v>25</v>
      </c>
      <c r="C38" s="88">
        <f>ROUNDUP(E14/VLOOKUP(C35,Sheet2!A:N,10,FALSE)/3.306,0)</f>
        <v>11</v>
      </c>
      <c r="D38" s="97">
        <f>ROUNDUP(E15/VLOOKUP(D35,Sheet2!A:N,10,FALSE)/3.306,0)</f>
        <v>11</v>
      </c>
      <c r="E38" s="98"/>
      <c r="F38" s="19"/>
    </row>
    <row r="39" spans="1:6" x14ac:dyDescent="0.4">
      <c r="A39" s="80" t="s">
        <v>163</v>
      </c>
      <c r="B39" s="22">
        <f>VLOOKUP(共同住宅等リフォーム!B35,Sheet2!A:N,13,FALSE)</f>
        <v>17460</v>
      </c>
      <c r="C39" s="22">
        <f>VLOOKUP(共同住宅等リフォーム!C35,Sheet2!A:N,13,FALSE)</f>
        <v>24840</v>
      </c>
      <c r="D39" s="99">
        <f>VLOOKUP(共同住宅等リフォーム!D35,Sheet2!A:N,13,FALSE)</f>
        <v>26280</v>
      </c>
      <c r="E39" s="100"/>
      <c r="F39" s="20"/>
    </row>
    <row r="40" spans="1:6" x14ac:dyDescent="0.4">
      <c r="A40" s="80" t="s">
        <v>167</v>
      </c>
      <c r="B40" s="22">
        <f>B38*B39</f>
        <v>436500</v>
      </c>
      <c r="C40" s="22">
        <f>C38*C39</f>
        <v>273240</v>
      </c>
      <c r="D40" s="99">
        <f>D38*D39</f>
        <v>289080</v>
      </c>
      <c r="E40" s="100"/>
      <c r="F40" s="20"/>
    </row>
    <row r="41" spans="1:6" ht="33" customHeight="1" x14ac:dyDescent="0.4">
      <c r="E41" s="23" t="s">
        <v>53</v>
      </c>
    </row>
  </sheetData>
  <mergeCells count="16">
    <mergeCell ref="D37:E37"/>
    <mergeCell ref="D38:E38"/>
    <mergeCell ref="D39:E39"/>
    <mergeCell ref="D40:E40"/>
    <mergeCell ref="D27:E27"/>
    <mergeCell ref="D28:E28"/>
    <mergeCell ref="D33:E33"/>
    <mergeCell ref="D34:E34"/>
    <mergeCell ref="D35:E35"/>
    <mergeCell ref="D36:E36"/>
    <mergeCell ref="D26:E26"/>
    <mergeCell ref="D21:E21"/>
    <mergeCell ref="D22:E22"/>
    <mergeCell ref="D23:E23"/>
    <mergeCell ref="D24:E24"/>
    <mergeCell ref="D25:E25"/>
  </mergeCells>
  <phoneticPr fontId="2"/>
  <pageMargins left="0.7" right="0.7" top="0.75" bottom="0.75" header="0.3" footer="0.3"/>
  <pageSetup paperSize="9" scale="49" orientation="portrait" verticalDpi="0" r:id="rId1"/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4A699C3-924C-4598-B748-12D54914E36D}">
          <x14:formula1>
            <xm:f>Sheet2!$A$19:$A$30</xm:f>
          </x14:formula1>
          <xm:sqref>D35</xm:sqref>
        </x14:dataValidation>
        <x14:dataValidation type="list" allowBlank="1" showInputMessage="1" showErrorMessage="1" xr:uid="{8DA62BA1-60F4-426F-B8BE-A217DC6A7EAA}">
          <x14:formula1>
            <xm:f>Sheet2!$A$84:$A$124</xm:f>
          </x14:formula1>
          <xm:sqref>B23</xm:sqref>
        </x14:dataValidation>
        <x14:dataValidation type="list" allowBlank="1" showInputMessage="1" showErrorMessage="1" xr:uid="{97E92B86-ECCD-481E-AEA7-63B013E63944}">
          <x14:formula1>
            <xm:f>Sheet2!$A$2:$A$17</xm:f>
          </x14:formula1>
          <xm:sqref>B35</xm:sqref>
        </x14:dataValidation>
        <x14:dataValidation type="list" allowBlank="1" showInputMessage="1" showErrorMessage="1" xr:uid="{8ADD9DDA-0E82-4E23-A3D0-2FB5E6A79A5C}">
          <x14:formula1>
            <xm:f>Sheet2!$A$32:$A$43</xm:f>
          </x14:formula1>
          <xm:sqref>C35</xm:sqref>
        </x14:dataValidation>
        <x14:dataValidation type="list" allowBlank="1" showInputMessage="1" showErrorMessage="1" xr:uid="{DA3ECB02-A257-47B8-B8A8-B6CB44107B7E}">
          <x14:formula1>
            <xm:f>Sheet2!$A$126:$A$170</xm:f>
          </x14:formula1>
          <xm:sqref>C23</xm:sqref>
        </x14:dataValidation>
        <x14:dataValidation type="list" allowBlank="1" showInputMessage="1" showErrorMessage="1" xr:uid="{EE93D0A9-6FD5-4668-B892-552411D58BC2}">
          <x14:formula1>
            <xm:f>Sheet2!$A$46:$A$82</xm:f>
          </x14:formula1>
          <xm:sqref>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7B26C-FDC7-480A-82C4-96E395E305CD}">
  <dimension ref="A1:R175"/>
  <sheetViews>
    <sheetView topLeftCell="A6" workbookViewId="0">
      <selection activeCell="A14" sqref="A14"/>
    </sheetView>
  </sheetViews>
  <sheetFormatPr defaultColWidth="51.25" defaultRowHeight="16.5" customHeight="1" x14ac:dyDescent="0.4"/>
  <cols>
    <col min="1" max="1" width="51.25" style="29"/>
    <col min="2" max="2" width="40.375" style="30" bestFit="1" customWidth="1"/>
    <col min="3" max="3" width="19.375" style="29" customWidth="1"/>
    <col min="4" max="4" width="11" style="29" customWidth="1"/>
    <col min="5" max="7" width="5.25" style="30" customWidth="1"/>
    <col min="8" max="8" width="11.125" style="29" customWidth="1"/>
    <col min="9" max="9" width="7.625" style="29" customWidth="1"/>
    <col min="10" max="13" width="9" style="29" customWidth="1"/>
    <col min="14" max="14" width="29.625" style="29" bestFit="1" customWidth="1"/>
    <col min="15" max="15" width="7.125" style="29" bestFit="1" customWidth="1"/>
    <col min="16" max="83" width="9" style="29" customWidth="1"/>
    <col min="84" max="16384" width="51.25" style="29"/>
  </cols>
  <sheetData>
    <row r="1" spans="1:18" s="26" customFormat="1" ht="16.5" customHeight="1" x14ac:dyDescent="0.4">
      <c r="A1" s="26" t="s">
        <v>153</v>
      </c>
      <c r="B1" s="12" t="s">
        <v>4</v>
      </c>
      <c r="C1" s="13" t="s">
        <v>5</v>
      </c>
      <c r="D1" s="13" t="s">
        <v>6</v>
      </c>
      <c r="E1" s="1" t="s">
        <v>7</v>
      </c>
      <c r="F1" s="1"/>
      <c r="G1" s="10" t="s">
        <v>8</v>
      </c>
      <c r="H1" s="1" t="s">
        <v>9</v>
      </c>
      <c r="I1" s="2" t="s">
        <v>10</v>
      </c>
      <c r="J1" s="2" t="s">
        <v>11</v>
      </c>
      <c r="K1" s="10" t="s">
        <v>12</v>
      </c>
      <c r="L1" s="10" t="s">
        <v>45</v>
      </c>
      <c r="M1" s="10"/>
      <c r="N1" s="14" t="s">
        <v>13</v>
      </c>
    </row>
    <row r="2" spans="1:18" s="27" customFormat="1" ht="16.5" customHeight="1" x14ac:dyDescent="0.15">
      <c r="A2" s="27" t="s">
        <v>175</v>
      </c>
      <c r="B2" s="3" t="s">
        <v>38</v>
      </c>
      <c r="C2" s="3" t="s">
        <v>14</v>
      </c>
      <c r="D2" s="3" t="s">
        <v>15</v>
      </c>
      <c r="E2" s="4">
        <v>20</v>
      </c>
      <c r="F2" s="4" t="s">
        <v>43</v>
      </c>
      <c r="G2" s="5">
        <v>105</v>
      </c>
      <c r="H2" s="4" t="s">
        <v>16</v>
      </c>
      <c r="I2" s="6">
        <v>6</v>
      </c>
      <c r="J2" s="7">
        <v>2.2999999999999998</v>
      </c>
      <c r="K2" s="5">
        <v>3.1</v>
      </c>
      <c r="L2" s="5">
        <v>12240</v>
      </c>
      <c r="M2" s="5">
        <f>L2*J2</f>
        <v>28151.999999999996</v>
      </c>
      <c r="N2" s="8">
        <f t="shared" ref="N2:N4" si="0">ROUNDDOWN(O2*P2*Q2/10^9*I2,3)</f>
        <v>0.71599999999999997</v>
      </c>
      <c r="O2" s="27">
        <v>105</v>
      </c>
      <c r="P2" s="27">
        <v>395</v>
      </c>
      <c r="Q2" s="27">
        <v>2880</v>
      </c>
    </row>
    <row r="3" spans="1:18" s="27" customFormat="1" ht="16.5" customHeight="1" x14ac:dyDescent="0.15">
      <c r="A3" s="27" t="s">
        <v>159</v>
      </c>
      <c r="B3" s="3" t="s">
        <v>38</v>
      </c>
      <c r="C3" s="3" t="s">
        <v>14</v>
      </c>
      <c r="D3" s="3" t="s">
        <v>15</v>
      </c>
      <c r="E3" s="4">
        <v>20</v>
      </c>
      <c r="F3" s="4" t="s">
        <v>43</v>
      </c>
      <c r="G3" s="5">
        <v>105</v>
      </c>
      <c r="H3" s="4" t="s">
        <v>17</v>
      </c>
      <c r="I3" s="6">
        <v>6</v>
      </c>
      <c r="J3" s="7">
        <v>2.2999999999999998</v>
      </c>
      <c r="K3" s="5">
        <v>3.1</v>
      </c>
      <c r="L3" s="5">
        <v>12240</v>
      </c>
      <c r="M3" s="5">
        <f t="shared" ref="M3:M19" si="1">L3*J3</f>
        <v>28151.999999999996</v>
      </c>
      <c r="N3" s="8">
        <f t="shared" si="0"/>
        <v>0.78</v>
      </c>
      <c r="O3" s="27">
        <v>105</v>
      </c>
      <c r="P3" s="27">
        <v>430</v>
      </c>
      <c r="Q3" s="27">
        <v>2880</v>
      </c>
    </row>
    <row r="4" spans="1:18" s="27" customFormat="1" ht="16.5" customHeight="1" x14ac:dyDescent="0.15">
      <c r="A4" s="27" t="s">
        <v>176</v>
      </c>
      <c r="B4" s="3" t="s">
        <v>38</v>
      </c>
      <c r="C4" s="3" t="s">
        <v>14</v>
      </c>
      <c r="D4" s="3" t="s">
        <v>15</v>
      </c>
      <c r="E4" s="4">
        <v>20</v>
      </c>
      <c r="F4" s="4" t="s">
        <v>43</v>
      </c>
      <c r="G4" s="5">
        <v>105</v>
      </c>
      <c r="H4" s="4" t="s">
        <v>18</v>
      </c>
      <c r="I4" s="6">
        <v>5</v>
      </c>
      <c r="J4" s="7">
        <v>2.1</v>
      </c>
      <c r="K4" s="5">
        <v>3.1</v>
      </c>
      <c r="L4" s="5">
        <v>12240</v>
      </c>
      <c r="M4" s="5">
        <f t="shared" si="1"/>
        <v>25704</v>
      </c>
      <c r="N4" s="8">
        <f t="shared" si="0"/>
        <v>0.71</v>
      </c>
      <c r="O4" s="27">
        <v>105</v>
      </c>
      <c r="P4" s="27">
        <v>470</v>
      </c>
      <c r="Q4" s="27">
        <v>2880</v>
      </c>
    </row>
    <row r="5" spans="1:18" s="27" customFormat="1" ht="16.5" customHeight="1" x14ac:dyDescent="0.15">
      <c r="A5" s="27" t="s">
        <v>177</v>
      </c>
      <c r="B5" s="11" t="s">
        <v>39</v>
      </c>
      <c r="C5" s="15" t="s">
        <v>21</v>
      </c>
      <c r="D5" s="3" t="s">
        <v>15</v>
      </c>
      <c r="E5" s="4">
        <v>20</v>
      </c>
      <c r="F5" s="4" t="s">
        <v>43</v>
      </c>
      <c r="G5" s="5">
        <v>89</v>
      </c>
      <c r="H5" s="4" t="s">
        <v>22</v>
      </c>
      <c r="I5" s="6">
        <v>12</v>
      </c>
      <c r="J5" s="7">
        <v>2.2000000000000002</v>
      </c>
      <c r="K5" s="5">
        <v>2.6</v>
      </c>
      <c r="L5" s="5">
        <v>8900</v>
      </c>
      <c r="M5" s="5">
        <f t="shared" si="1"/>
        <v>19580</v>
      </c>
      <c r="N5" s="8">
        <f t="shared" ref="N5:N15" si="2">ROUNDDOWN(O5*P5*Q5/10^9*I5,3)</f>
        <v>0.621</v>
      </c>
      <c r="O5" s="27">
        <v>89</v>
      </c>
      <c r="P5" s="27">
        <v>425</v>
      </c>
      <c r="Q5" s="27">
        <v>1370</v>
      </c>
    </row>
    <row r="6" spans="1:18" s="27" customFormat="1" ht="16.5" customHeight="1" x14ac:dyDescent="0.15">
      <c r="A6" s="27" t="s">
        <v>178</v>
      </c>
      <c r="B6" s="11" t="s">
        <v>39</v>
      </c>
      <c r="C6" s="15" t="s">
        <v>23</v>
      </c>
      <c r="D6" s="3" t="s">
        <v>15</v>
      </c>
      <c r="E6" s="4">
        <v>20</v>
      </c>
      <c r="F6" s="4" t="s">
        <v>43</v>
      </c>
      <c r="G6" s="5">
        <v>105</v>
      </c>
      <c r="H6" s="4" t="s">
        <v>24</v>
      </c>
      <c r="I6" s="6">
        <v>12</v>
      </c>
      <c r="J6" s="7">
        <v>2.2000000000000002</v>
      </c>
      <c r="K6" s="5">
        <v>3.1</v>
      </c>
      <c r="L6" s="5">
        <v>10500</v>
      </c>
      <c r="M6" s="5">
        <f t="shared" si="1"/>
        <v>23100.000000000004</v>
      </c>
      <c r="N6" s="8">
        <f t="shared" si="2"/>
        <v>0.68100000000000005</v>
      </c>
      <c r="O6" s="27">
        <v>105</v>
      </c>
      <c r="P6" s="27">
        <v>395</v>
      </c>
      <c r="Q6" s="27">
        <v>1370</v>
      </c>
    </row>
    <row r="7" spans="1:18" s="27" customFormat="1" ht="16.5" customHeight="1" x14ac:dyDescent="0.15">
      <c r="A7" s="27" t="s">
        <v>179</v>
      </c>
      <c r="B7" s="11" t="s">
        <v>39</v>
      </c>
      <c r="C7" s="15" t="s">
        <v>23</v>
      </c>
      <c r="D7" s="3" t="s">
        <v>15</v>
      </c>
      <c r="E7" s="4">
        <v>20</v>
      </c>
      <c r="F7" s="4" t="s">
        <v>43</v>
      </c>
      <c r="G7" s="5">
        <v>105</v>
      </c>
      <c r="H7" s="4" t="s">
        <v>25</v>
      </c>
      <c r="I7" s="6">
        <v>12</v>
      </c>
      <c r="J7" s="7">
        <v>2.2000000000000002</v>
      </c>
      <c r="K7" s="5">
        <v>3.1</v>
      </c>
      <c r="L7" s="5">
        <v>10500</v>
      </c>
      <c r="M7" s="5">
        <f t="shared" si="1"/>
        <v>23100.000000000004</v>
      </c>
      <c r="N7" s="8">
        <f t="shared" si="2"/>
        <v>0.74199999999999999</v>
      </c>
      <c r="O7" s="27">
        <v>105</v>
      </c>
      <c r="P7" s="27">
        <v>430</v>
      </c>
      <c r="Q7" s="27">
        <v>1370</v>
      </c>
    </row>
    <row r="8" spans="1:18" s="27" customFormat="1" ht="16.5" customHeight="1" x14ac:dyDescent="0.15">
      <c r="A8" s="27" t="s">
        <v>180</v>
      </c>
      <c r="B8" s="11" t="s">
        <v>39</v>
      </c>
      <c r="C8" s="15" t="s">
        <v>26</v>
      </c>
      <c r="D8" s="3" t="s">
        <v>15</v>
      </c>
      <c r="E8" s="4">
        <v>20</v>
      </c>
      <c r="F8" s="4" t="s">
        <v>43</v>
      </c>
      <c r="G8" s="5">
        <v>140</v>
      </c>
      <c r="H8" s="4" t="s">
        <v>27</v>
      </c>
      <c r="I8" s="6">
        <v>8</v>
      </c>
      <c r="J8" s="7">
        <v>1.3</v>
      </c>
      <c r="K8" s="5">
        <v>4.0999999999999996</v>
      </c>
      <c r="L8" s="5">
        <v>14000</v>
      </c>
      <c r="M8" s="5">
        <f t="shared" si="1"/>
        <v>18200</v>
      </c>
      <c r="N8" s="8">
        <f t="shared" si="2"/>
        <v>0.55900000000000005</v>
      </c>
      <c r="O8" s="27">
        <v>140</v>
      </c>
      <c r="P8" s="27">
        <v>420</v>
      </c>
      <c r="Q8" s="27">
        <v>1190</v>
      </c>
    </row>
    <row r="9" spans="1:18" s="27" customFormat="1" ht="16.5" customHeight="1" x14ac:dyDescent="0.15">
      <c r="A9" s="27" t="s">
        <v>181</v>
      </c>
      <c r="B9" s="11" t="s">
        <v>39</v>
      </c>
      <c r="C9" s="15" t="s">
        <v>26</v>
      </c>
      <c r="D9" s="3" t="s">
        <v>15</v>
      </c>
      <c r="E9" s="4">
        <v>20</v>
      </c>
      <c r="F9" s="4" t="s">
        <v>43</v>
      </c>
      <c r="G9" s="5">
        <v>140</v>
      </c>
      <c r="H9" s="4" t="s">
        <v>28</v>
      </c>
      <c r="I9" s="6">
        <v>8</v>
      </c>
      <c r="J9" s="7">
        <v>1.4</v>
      </c>
      <c r="K9" s="5">
        <v>4.0999999999999996</v>
      </c>
      <c r="L9" s="5">
        <v>14000</v>
      </c>
      <c r="M9" s="5">
        <f t="shared" si="1"/>
        <v>19600</v>
      </c>
      <c r="N9" s="8">
        <f t="shared" si="2"/>
        <v>0.625</v>
      </c>
      <c r="O9" s="27">
        <v>140</v>
      </c>
      <c r="P9" s="27">
        <v>420</v>
      </c>
      <c r="Q9" s="27">
        <v>1330</v>
      </c>
    </row>
    <row r="10" spans="1:18" s="27" customFormat="1" ht="16.5" customHeight="1" x14ac:dyDescent="0.15">
      <c r="A10" s="27" t="s">
        <v>182</v>
      </c>
      <c r="B10" s="3" t="s">
        <v>40</v>
      </c>
      <c r="C10" s="15" t="s">
        <v>29</v>
      </c>
      <c r="D10" s="3" t="s">
        <v>15</v>
      </c>
      <c r="E10" s="4">
        <v>28</v>
      </c>
      <c r="F10" s="4" t="s">
        <v>43</v>
      </c>
      <c r="G10" s="5">
        <v>89</v>
      </c>
      <c r="H10" s="4" t="s">
        <v>30</v>
      </c>
      <c r="I10" s="6">
        <v>8</v>
      </c>
      <c r="J10" s="7">
        <v>1.4</v>
      </c>
      <c r="K10" s="5">
        <v>2.7</v>
      </c>
      <c r="L10" s="5">
        <v>9390</v>
      </c>
      <c r="M10" s="5">
        <f t="shared" si="1"/>
        <v>13146</v>
      </c>
      <c r="N10" s="8">
        <f t="shared" si="2"/>
        <v>0.35899999999999999</v>
      </c>
      <c r="O10" s="27">
        <v>89</v>
      </c>
      <c r="P10" s="27">
        <v>380</v>
      </c>
      <c r="Q10" s="27">
        <v>1330</v>
      </c>
    </row>
    <row r="11" spans="1:18" s="27" customFormat="1" ht="16.5" customHeight="1" x14ac:dyDescent="0.15">
      <c r="A11" s="27" t="s">
        <v>183</v>
      </c>
      <c r="B11" s="3" t="s">
        <v>40</v>
      </c>
      <c r="C11" s="15" t="s">
        <v>29</v>
      </c>
      <c r="D11" s="3" t="s">
        <v>15</v>
      </c>
      <c r="E11" s="4">
        <v>28</v>
      </c>
      <c r="F11" s="4" t="s">
        <v>43</v>
      </c>
      <c r="G11" s="5">
        <v>89</v>
      </c>
      <c r="H11" s="4" t="s">
        <v>31</v>
      </c>
      <c r="I11" s="6">
        <v>8</v>
      </c>
      <c r="J11" s="7">
        <v>1.4</v>
      </c>
      <c r="K11" s="5">
        <v>2.7</v>
      </c>
      <c r="L11" s="5">
        <v>9390</v>
      </c>
      <c r="M11" s="5">
        <f t="shared" si="1"/>
        <v>13146</v>
      </c>
      <c r="N11" s="8">
        <f t="shared" si="2"/>
        <v>0.39700000000000002</v>
      </c>
      <c r="O11" s="27">
        <v>89</v>
      </c>
      <c r="P11" s="27">
        <v>420</v>
      </c>
      <c r="Q11" s="27">
        <v>1330</v>
      </c>
    </row>
    <row r="12" spans="1:18" s="27" customFormat="1" ht="16.5" customHeight="1" x14ac:dyDescent="0.15">
      <c r="A12" s="27" t="s">
        <v>184</v>
      </c>
      <c r="B12" s="3" t="s">
        <v>41</v>
      </c>
      <c r="C12" s="3" t="s">
        <v>32</v>
      </c>
      <c r="D12" s="3" t="s">
        <v>15</v>
      </c>
      <c r="E12" s="4">
        <v>36</v>
      </c>
      <c r="F12" s="4" t="s">
        <v>43</v>
      </c>
      <c r="G12" s="5">
        <v>105</v>
      </c>
      <c r="H12" s="4" t="s">
        <v>33</v>
      </c>
      <c r="I12" s="6">
        <v>6</v>
      </c>
      <c r="J12" s="7">
        <v>1.1000000000000001</v>
      </c>
      <c r="K12" s="5">
        <v>3.3</v>
      </c>
      <c r="L12" s="5">
        <v>11640</v>
      </c>
      <c r="M12" s="5">
        <f t="shared" si="1"/>
        <v>12804.000000000002</v>
      </c>
      <c r="N12" s="8">
        <f t="shared" si="2"/>
        <v>0.33600000000000002</v>
      </c>
      <c r="O12" s="28">
        <v>105</v>
      </c>
      <c r="P12" s="27">
        <v>390</v>
      </c>
      <c r="Q12" s="27">
        <v>1370</v>
      </c>
    </row>
    <row r="13" spans="1:18" s="27" customFormat="1" ht="16.5" customHeight="1" x14ac:dyDescent="0.25">
      <c r="A13" s="27" t="s">
        <v>257</v>
      </c>
      <c r="B13" s="3" t="s">
        <v>41</v>
      </c>
      <c r="C13" s="3" t="s">
        <v>32</v>
      </c>
      <c r="D13" s="3" t="s">
        <v>15</v>
      </c>
      <c r="E13" s="4">
        <v>36</v>
      </c>
      <c r="F13" s="4" t="s">
        <v>43</v>
      </c>
      <c r="G13" s="5">
        <v>105</v>
      </c>
      <c r="H13" s="4" t="s">
        <v>34</v>
      </c>
      <c r="I13" s="6">
        <v>6</v>
      </c>
      <c r="J13" s="7">
        <v>1.1000000000000001</v>
      </c>
      <c r="K13" s="5">
        <v>3.3</v>
      </c>
      <c r="L13" s="5">
        <v>11640</v>
      </c>
      <c r="M13" s="5">
        <f t="shared" si="1"/>
        <v>12804.000000000002</v>
      </c>
      <c r="N13" s="8">
        <f t="shared" si="2"/>
        <v>0.36599999999999999</v>
      </c>
      <c r="O13" s="28">
        <v>105</v>
      </c>
      <c r="P13" s="27">
        <v>425</v>
      </c>
      <c r="Q13" s="27">
        <v>1370</v>
      </c>
    </row>
    <row r="14" spans="1:18" s="27" customFormat="1" ht="16.5" customHeight="1" x14ac:dyDescent="0.25">
      <c r="A14" s="27" t="s">
        <v>256</v>
      </c>
      <c r="B14" s="41" t="s">
        <v>259</v>
      </c>
      <c r="C14" s="3" t="s">
        <v>261</v>
      </c>
      <c r="D14" s="3" t="s">
        <v>15</v>
      </c>
      <c r="E14" s="37">
        <v>28</v>
      </c>
      <c r="F14" s="4" t="s">
        <v>43</v>
      </c>
      <c r="G14" s="39">
        <v>105</v>
      </c>
      <c r="H14" s="4" t="s">
        <v>33</v>
      </c>
      <c r="I14" s="42">
        <v>4</v>
      </c>
      <c r="J14" s="43">
        <v>1.5</v>
      </c>
      <c r="K14" s="39">
        <v>3.3</v>
      </c>
      <c r="L14" s="39">
        <v>11640</v>
      </c>
      <c r="M14" s="39">
        <f t="shared" si="1"/>
        <v>17460</v>
      </c>
      <c r="N14" s="38">
        <f t="shared" si="2"/>
        <v>0.224</v>
      </c>
      <c r="O14" s="28">
        <v>105</v>
      </c>
      <c r="P14" s="27">
        <v>390</v>
      </c>
      <c r="Q14" s="27">
        <v>1370</v>
      </c>
    </row>
    <row r="15" spans="1:18" s="27" customFormat="1" ht="16.5" customHeight="1" x14ac:dyDescent="0.25">
      <c r="A15" s="27" t="s">
        <v>258</v>
      </c>
      <c r="B15" s="41" t="s">
        <v>259</v>
      </c>
      <c r="C15" s="83" t="s">
        <v>260</v>
      </c>
      <c r="D15" s="3" t="s">
        <v>15</v>
      </c>
      <c r="E15" s="37">
        <v>28</v>
      </c>
      <c r="F15" s="4" t="s">
        <v>43</v>
      </c>
      <c r="G15" s="39">
        <v>105</v>
      </c>
      <c r="H15" s="4" t="s">
        <v>34</v>
      </c>
      <c r="I15" s="42">
        <v>4</v>
      </c>
      <c r="J15" s="43">
        <v>1.5</v>
      </c>
      <c r="K15" s="39">
        <v>3.3</v>
      </c>
      <c r="L15" s="39">
        <v>11640</v>
      </c>
      <c r="M15" s="39">
        <f t="shared" si="1"/>
        <v>17460</v>
      </c>
      <c r="N15" s="38">
        <f t="shared" si="2"/>
        <v>0.24399999999999999</v>
      </c>
      <c r="O15" s="28">
        <v>105</v>
      </c>
      <c r="P15" s="27">
        <v>425</v>
      </c>
      <c r="Q15" s="27">
        <v>1370</v>
      </c>
    </row>
    <row r="16" spans="1:18" s="34" customFormat="1" ht="16.5" customHeight="1" x14ac:dyDescent="0.15">
      <c r="A16" s="27" t="s">
        <v>186</v>
      </c>
      <c r="B16" s="40" t="s">
        <v>142</v>
      </c>
      <c r="C16" s="76" t="s">
        <v>254</v>
      </c>
      <c r="D16" s="41" t="s">
        <v>15</v>
      </c>
      <c r="E16" s="62">
        <v>24</v>
      </c>
      <c r="F16" s="37" t="s">
        <v>43</v>
      </c>
      <c r="G16" s="67">
        <v>50</v>
      </c>
      <c r="H16" s="55" t="s">
        <v>25</v>
      </c>
      <c r="I16" s="42">
        <v>20</v>
      </c>
      <c r="J16" s="43">
        <v>3.7</v>
      </c>
      <c r="K16" s="60">
        <v>1.5</v>
      </c>
      <c r="L16" s="63">
        <v>5350</v>
      </c>
      <c r="M16" s="39">
        <f>L16*J16</f>
        <v>19795</v>
      </c>
      <c r="N16" s="38">
        <f>ROUNDDOWN(O16*P16*Q16/10^9*I16,3)</f>
        <v>0.58899999999999997</v>
      </c>
      <c r="O16" s="29">
        <v>50</v>
      </c>
      <c r="P16" s="29">
        <v>430</v>
      </c>
      <c r="Q16" s="29">
        <v>1370</v>
      </c>
      <c r="R16" s="35"/>
    </row>
    <row r="17" spans="1:18" s="34" customFormat="1" ht="16.5" customHeight="1" x14ac:dyDescent="0.15">
      <c r="A17" s="27" t="s">
        <v>168</v>
      </c>
      <c r="B17" s="40" t="s">
        <v>142</v>
      </c>
      <c r="C17" s="76" t="s">
        <v>255</v>
      </c>
      <c r="D17" s="41" t="s">
        <v>246</v>
      </c>
      <c r="E17" s="62">
        <v>24</v>
      </c>
      <c r="F17" s="37" t="s">
        <v>43</v>
      </c>
      <c r="G17" s="67">
        <v>100</v>
      </c>
      <c r="H17" s="55" t="s">
        <v>25</v>
      </c>
      <c r="I17" s="42">
        <v>10</v>
      </c>
      <c r="J17" s="43">
        <v>1.8</v>
      </c>
      <c r="K17" s="60">
        <v>2.9</v>
      </c>
      <c r="L17" s="63">
        <v>11000</v>
      </c>
      <c r="M17" s="39">
        <f>L17*J17</f>
        <v>19800</v>
      </c>
      <c r="N17" s="38">
        <f>ROUNDDOWN(O17*P17*Q17/10^9*I17,3)</f>
        <v>0.58899999999999997</v>
      </c>
      <c r="O17" s="29">
        <v>100</v>
      </c>
      <c r="P17" s="29">
        <v>430</v>
      </c>
      <c r="Q17" s="29">
        <v>1370</v>
      </c>
      <c r="R17" s="35"/>
    </row>
    <row r="18" spans="1:18" s="34" customFormat="1" ht="16.5" customHeight="1" x14ac:dyDescent="0.15">
      <c r="A18" s="27" t="s">
        <v>154</v>
      </c>
      <c r="B18" s="40"/>
      <c r="C18" s="57"/>
      <c r="D18" s="56"/>
      <c r="E18" s="62"/>
      <c r="F18" s="37"/>
      <c r="G18" s="67"/>
      <c r="H18" s="55"/>
      <c r="I18" s="42"/>
      <c r="J18" s="43"/>
      <c r="K18" s="60"/>
      <c r="L18" s="63"/>
      <c r="M18" s="39"/>
      <c r="N18" s="38"/>
      <c r="O18" s="29"/>
      <c r="P18" s="29"/>
      <c r="Q18" s="29"/>
      <c r="R18" s="35"/>
    </row>
    <row r="19" spans="1:18" s="27" customFormat="1" ht="16.5" customHeight="1" x14ac:dyDescent="0.15">
      <c r="A19" s="27" t="s">
        <v>44</v>
      </c>
      <c r="B19" s="3" t="s">
        <v>37</v>
      </c>
      <c r="C19" s="3" t="s">
        <v>35</v>
      </c>
      <c r="D19" s="3" t="s">
        <v>15</v>
      </c>
      <c r="E19" s="4">
        <v>36</v>
      </c>
      <c r="F19" s="4" t="s">
        <v>43</v>
      </c>
      <c r="G19" s="5">
        <v>105</v>
      </c>
      <c r="H19" s="4" t="s">
        <v>36</v>
      </c>
      <c r="I19" s="6">
        <v>6</v>
      </c>
      <c r="J19" s="7">
        <v>1.5</v>
      </c>
      <c r="K19" s="5">
        <v>3.3</v>
      </c>
      <c r="L19" s="5">
        <v>17520</v>
      </c>
      <c r="M19" s="5">
        <f t="shared" si="1"/>
        <v>26280</v>
      </c>
      <c r="N19" s="9">
        <f t="shared" ref="N19:N28" si="3">ROUNDDOWN(O19*P19*Q19/10^9*I19,3)</f>
        <v>0.40799999999999997</v>
      </c>
      <c r="O19" s="27">
        <v>105</v>
      </c>
      <c r="P19" s="27">
        <v>805</v>
      </c>
      <c r="Q19" s="27">
        <v>805</v>
      </c>
    </row>
    <row r="20" spans="1:18" s="27" customFormat="1" ht="16.5" customHeight="1" x14ac:dyDescent="0.15">
      <c r="A20" s="27" t="s">
        <v>177</v>
      </c>
      <c r="B20" s="11" t="s">
        <v>39</v>
      </c>
      <c r="C20" s="15" t="s">
        <v>21</v>
      </c>
      <c r="D20" s="3" t="s">
        <v>15</v>
      </c>
      <c r="E20" s="4">
        <v>20</v>
      </c>
      <c r="F20" s="4" t="s">
        <v>43</v>
      </c>
      <c r="G20" s="5">
        <v>89</v>
      </c>
      <c r="H20" s="4" t="s">
        <v>22</v>
      </c>
      <c r="I20" s="6">
        <v>12</v>
      </c>
      <c r="J20" s="7">
        <v>2.2000000000000002</v>
      </c>
      <c r="K20" s="5">
        <v>2.6</v>
      </c>
      <c r="L20" s="5">
        <v>8900</v>
      </c>
      <c r="M20" s="5">
        <f t="shared" ref="M20:M28" si="4">L20*J20</f>
        <v>19580</v>
      </c>
      <c r="N20" s="8">
        <f t="shared" si="3"/>
        <v>0.621</v>
      </c>
      <c r="O20" s="27">
        <v>89</v>
      </c>
      <c r="P20" s="27">
        <v>425</v>
      </c>
      <c r="Q20" s="27">
        <v>1370</v>
      </c>
    </row>
    <row r="21" spans="1:18" s="27" customFormat="1" ht="16.5" customHeight="1" x14ac:dyDescent="0.15">
      <c r="A21" s="27" t="s">
        <v>178</v>
      </c>
      <c r="B21" s="11" t="s">
        <v>39</v>
      </c>
      <c r="C21" s="15" t="s">
        <v>23</v>
      </c>
      <c r="D21" s="3" t="s">
        <v>15</v>
      </c>
      <c r="E21" s="4">
        <v>20</v>
      </c>
      <c r="F21" s="4" t="s">
        <v>43</v>
      </c>
      <c r="G21" s="5">
        <v>105</v>
      </c>
      <c r="H21" s="4" t="s">
        <v>24</v>
      </c>
      <c r="I21" s="6">
        <v>12</v>
      </c>
      <c r="J21" s="7">
        <v>2.2000000000000002</v>
      </c>
      <c r="K21" s="5">
        <v>3.1</v>
      </c>
      <c r="L21" s="5">
        <v>10500</v>
      </c>
      <c r="M21" s="5">
        <f t="shared" si="4"/>
        <v>23100.000000000004</v>
      </c>
      <c r="N21" s="8">
        <f t="shared" si="3"/>
        <v>0.68100000000000005</v>
      </c>
      <c r="O21" s="27">
        <v>105</v>
      </c>
      <c r="P21" s="27">
        <v>395</v>
      </c>
      <c r="Q21" s="27">
        <v>1370</v>
      </c>
    </row>
    <row r="22" spans="1:18" s="27" customFormat="1" ht="16.5" customHeight="1" x14ac:dyDescent="0.15">
      <c r="A22" s="27" t="s">
        <v>179</v>
      </c>
      <c r="B22" s="11" t="s">
        <v>39</v>
      </c>
      <c r="C22" s="15" t="s">
        <v>23</v>
      </c>
      <c r="D22" s="3" t="s">
        <v>15</v>
      </c>
      <c r="E22" s="4">
        <v>20</v>
      </c>
      <c r="F22" s="4" t="s">
        <v>43</v>
      </c>
      <c r="G22" s="5">
        <v>105</v>
      </c>
      <c r="H22" s="4" t="s">
        <v>25</v>
      </c>
      <c r="I22" s="6">
        <v>12</v>
      </c>
      <c r="J22" s="7">
        <v>2.2000000000000002</v>
      </c>
      <c r="K22" s="5">
        <v>3.1</v>
      </c>
      <c r="L22" s="5">
        <v>10500</v>
      </c>
      <c r="M22" s="5">
        <f t="shared" si="4"/>
        <v>23100.000000000004</v>
      </c>
      <c r="N22" s="8">
        <f t="shared" si="3"/>
        <v>0.74199999999999999</v>
      </c>
      <c r="O22" s="27">
        <v>105</v>
      </c>
      <c r="P22" s="27">
        <v>430</v>
      </c>
      <c r="Q22" s="27">
        <v>1370</v>
      </c>
    </row>
    <row r="23" spans="1:18" s="27" customFormat="1" ht="16.5" customHeight="1" x14ac:dyDescent="0.15">
      <c r="A23" s="27" t="s">
        <v>180</v>
      </c>
      <c r="B23" s="11" t="s">
        <v>39</v>
      </c>
      <c r="C23" s="15" t="s">
        <v>26</v>
      </c>
      <c r="D23" s="3" t="s">
        <v>15</v>
      </c>
      <c r="E23" s="4">
        <v>20</v>
      </c>
      <c r="F23" s="4" t="s">
        <v>43</v>
      </c>
      <c r="G23" s="5">
        <v>140</v>
      </c>
      <c r="H23" s="4" t="s">
        <v>27</v>
      </c>
      <c r="I23" s="6">
        <v>8</v>
      </c>
      <c r="J23" s="7">
        <v>1.3</v>
      </c>
      <c r="K23" s="5">
        <v>4.0999999999999996</v>
      </c>
      <c r="L23" s="5">
        <v>14000</v>
      </c>
      <c r="M23" s="5">
        <f t="shared" si="4"/>
        <v>18200</v>
      </c>
      <c r="N23" s="8">
        <f t="shared" si="3"/>
        <v>0.55900000000000005</v>
      </c>
      <c r="O23" s="27">
        <v>140</v>
      </c>
      <c r="P23" s="27">
        <v>420</v>
      </c>
      <c r="Q23" s="27">
        <v>1190</v>
      </c>
    </row>
    <row r="24" spans="1:18" s="27" customFormat="1" ht="16.5" customHeight="1" x14ac:dyDescent="0.15">
      <c r="A24" s="27" t="s">
        <v>181</v>
      </c>
      <c r="B24" s="11" t="s">
        <v>39</v>
      </c>
      <c r="C24" s="15" t="s">
        <v>26</v>
      </c>
      <c r="D24" s="3" t="s">
        <v>15</v>
      </c>
      <c r="E24" s="4">
        <v>20</v>
      </c>
      <c r="F24" s="4" t="s">
        <v>43</v>
      </c>
      <c r="G24" s="5">
        <v>140</v>
      </c>
      <c r="H24" s="4" t="s">
        <v>28</v>
      </c>
      <c r="I24" s="6">
        <v>8</v>
      </c>
      <c r="J24" s="7">
        <v>1.4</v>
      </c>
      <c r="K24" s="5">
        <v>4.0999999999999996</v>
      </c>
      <c r="L24" s="5">
        <v>14000</v>
      </c>
      <c r="M24" s="5">
        <f t="shared" si="4"/>
        <v>19600</v>
      </c>
      <c r="N24" s="8">
        <f t="shared" si="3"/>
        <v>0.625</v>
      </c>
      <c r="O24" s="27">
        <v>140</v>
      </c>
      <c r="P24" s="27">
        <v>420</v>
      </c>
      <c r="Q24" s="27">
        <v>1330</v>
      </c>
    </row>
    <row r="25" spans="1:18" s="27" customFormat="1" ht="16.5" customHeight="1" x14ac:dyDescent="0.15">
      <c r="A25" s="27" t="s">
        <v>182</v>
      </c>
      <c r="B25" s="3" t="s">
        <v>40</v>
      </c>
      <c r="C25" s="15" t="s">
        <v>29</v>
      </c>
      <c r="D25" s="3" t="s">
        <v>15</v>
      </c>
      <c r="E25" s="4">
        <v>28</v>
      </c>
      <c r="F25" s="4" t="s">
        <v>43</v>
      </c>
      <c r="G25" s="5">
        <v>89</v>
      </c>
      <c r="H25" s="4" t="s">
        <v>30</v>
      </c>
      <c r="I25" s="6">
        <v>8</v>
      </c>
      <c r="J25" s="7">
        <v>1.4</v>
      </c>
      <c r="K25" s="5">
        <v>2.7</v>
      </c>
      <c r="L25" s="5">
        <v>9390</v>
      </c>
      <c r="M25" s="5">
        <f t="shared" si="4"/>
        <v>13146</v>
      </c>
      <c r="N25" s="8">
        <f t="shared" si="3"/>
        <v>0.35899999999999999</v>
      </c>
      <c r="O25" s="27">
        <v>89</v>
      </c>
      <c r="P25" s="27">
        <v>380</v>
      </c>
      <c r="Q25" s="27">
        <v>1330</v>
      </c>
    </row>
    <row r="26" spans="1:18" s="27" customFormat="1" ht="16.5" customHeight="1" x14ac:dyDescent="0.15">
      <c r="A26" s="27" t="s">
        <v>183</v>
      </c>
      <c r="B26" s="3" t="s">
        <v>40</v>
      </c>
      <c r="C26" s="15" t="s">
        <v>29</v>
      </c>
      <c r="D26" s="3" t="s">
        <v>15</v>
      </c>
      <c r="E26" s="4">
        <v>28</v>
      </c>
      <c r="F26" s="4" t="s">
        <v>43</v>
      </c>
      <c r="G26" s="5">
        <v>89</v>
      </c>
      <c r="H26" s="4" t="s">
        <v>31</v>
      </c>
      <c r="I26" s="6">
        <v>8</v>
      </c>
      <c r="J26" s="7">
        <v>1.4</v>
      </c>
      <c r="K26" s="5">
        <v>2.7</v>
      </c>
      <c r="L26" s="5">
        <v>9390</v>
      </c>
      <c r="M26" s="5">
        <f t="shared" si="4"/>
        <v>13146</v>
      </c>
      <c r="N26" s="8">
        <f t="shared" si="3"/>
        <v>0.39700000000000002</v>
      </c>
      <c r="O26" s="27">
        <v>89</v>
      </c>
      <c r="P26" s="27">
        <v>420</v>
      </c>
      <c r="Q26" s="27">
        <v>1330</v>
      </c>
    </row>
    <row r="27" spans="1:18" s="27" customFormat="1" ht="16.5" customHeight="1" x14ac:dyDescent="0.15">
      <c r="A27" s="27" t="s">
        <v>184</v>
      </c>
      <c r="B27" s="3" t="s">
        <v>41</v>
      </c>
      <c r="C27" s="3" t="s">
        <v>32</v>
      </c>
      <c r="D27" s="3" t="s">
        <v>15</v>
      </c>
      <c r="E27" s="4">
        <v>36</v>
      </c>
      <c r="F27" s="4" t="s">
        <v>43</v>
      </c>
      <c r="G27" s="5">
        <v>105</v>
      </c>
      <c r="H27" s="4" t="s">
        <v>33</v>
      </c>
      <c r="I27" s="6">
        <v>6</v>
      </c>
      <c r="J27" s="7">
        <v>1.1000000000000001</v>
      </c>
      <c r="K27" s="5">
        <v>3.3</v>
      </c>
      <c r="L27" s="5">
        <v>11640</v>
      </c>
      <c r="M27" s="5">
        <f t="shared" si="4"/>
        <v>12804.000000000002</v>
      </c>
      <c r="N27" s="8">
        <f t="shared" si="3"/>
        <v>0.33600000000000002</v>
      </c>
      <c r="O27" s="28">
        <v>105</v>
      </c>
      <c r="P27" s="27">
        <v>390</v>
      </c>
      <c r="Q27" s="27">
        <v>1370</v>
      </c>
    </row>
    <row r="28" spans="1:18" s="27" customFormat="1" ht="16.5" customHeight="1" x14ac:dyDescent="0.15">
      <c r="A28" s="27" t="s">
        <v>185</v>
      </c>
      <c r="B28" s="3" t="s">
        <v>41</v>
      </c>
      <c r="C28" s="3" t="s">
        <v>32</v>
      </c>
      <c r="D28" s="3" t="s">
        <v>15</v>
      </c>
      <c r="E28" s="4">
        <v>36</v>
      </c>
      <c r="F28" s="4" t="s">
        <v>43</v>
      </c>
      <c r="G28" s="5">
        <v>105</v>
      </c>
      <c r="H28" s="4" t="s">
        <v>34</v>
      </c>
      <c r="I28" s="6">
        <v>6</v>
      </c>
      <c r="J28" s="7">
        <v>1.1000000000000001</v>
      </c>
      <c r="K28" s="5">
        <v>3.3</v>
      </c>
      <c r="L28" s="5">
        <v>11640</v>
      </c>
      <c r="M28" s="5">
        <f t="shared" si="4"/>
        <v>12804.000000000002</v>
      </c>
      <c r="N28" s="8">
        <f t="shared" si="3"/>
        <v>0.36599999999999999</v>
      </c>
      <c r="O28" s="28">
        <v>105</v>
      </c>
      <c r="P28" s="27">
        <v>425</v>
      </c>
      <c r="Q28" s="27">
        <v>1370</v>
      </c>
    </row>
    <row r="29" spans="1:18" s="34" customFormat="1" ht="16.5" customHeight="1" x14ac:dyDescent="0.15">
      <c r="A29" s="27" t="s">
        <v>186</v>
      </c>
      <c r="B29" s="40" t="s">
        <v>142</v>
      </c>
      <c r="C29" s="76" t="s">
        <v>254</v>
      </c>
      <c r="D29" s="56" t="s">
        <v>15</v>
      </c>
      <c r="E29" s="62">
        <v>24</v>
      </c>
      <c r="F29" s="37" t="s">
        <v>43</v>
      </c>
      <c r="G29" s="67">
        <v>50</v>
      </c>
      <c r="H29" s="55" t="s">
        <v>25</v>
      </c>
      <c r="I29" s="42">
        <v>20</v>
      </c>
      <c r="J29" s="43">
        <v>3.7</v>
      </c>
      <c r="K29" s="60">
        <v>1.5</v>
      </c>
      <c r="L29" s="63">
        <v>5350</v>
      </c>
      <c r="M29" s="39">
        <f>L29*J29</f>
        <v>19795</v>
      </c>
      <c r="N29" s="38">
        <f>ROUNDDOWN(O29*P29*Q29/10^9*I29,3)</f>
        <v>0.58899999999999997</v>
      </c>
      <c r="O29" s="29">
        <v>50</v>
      </c>
      <c r="P29" s="29">
        <v>430</v>
      </c>
      <c r="Q29" s="29">
        <v>1370</v>
      </c>
      <c r="R29" s="35"/>
    </row>
    <row r="30" spans="1:18" s="34" customFormat="1" ht="16.5" customHeight="1" x14ac:dyDescent="0.15">
      <c r="A30" s="27" t="s">
        <v>168</v>
      </c>
      <c r="B30" s="40" t="s">
        <v>142</v>
      </c>
      <c r="C30" s="76" t="s">
        <v>255</v>
      </c>
      <c r="D30" s="56" t="s">
        <v>15</v>
      </c>
      <c r="E30" s="62">
        <v>24</v>
      </c>
      <c r="F30" s="37" t="s">
        <v>43</v>
      </c>
      <c r="G30" s="67">
        <v>100</v>
      </c>
      <c r="H30" s="55" t="s">
        <v>25</v>
      </c>
      <c r="I30" s="42">
        <v>10</v>
      </c>
      <c r="J30" s="43">
        <v>1.8</v>
      </c>
      <c r="K30" s="60">
        <v>2.9</v>
      </c>
      <c r="L30" s="63">
        <v>11000</v>
      </c>
      <c r="M30" s="39">
        <f>L30*J30</f>
        <v>19800</v>
      </c>
      <c r="N30" s="38">
        <f>ROUNDDOWN(O30*P30*Q30/10^9*I30,3)</f>
        <v>0.58899999999999997</v>
      </c>
      <c r="O30" s="29">
        <v>100</v>
      </c>
      <c r="P30" s="29">
        <v>430</v>
      </c>
      <c r="Q30" s="29">
        <v>1370</v>
      </c>
      <c r="R30" s="35"/>
    </row>
    <row r="31" spans="1:18" ht="16.5" customHeight="1" x14ac:dyDescent="0.15">
      <c r="A31" s="27" t="s">
        <v>155</v>
      </c>
      <c r="B31" s="29"/>
      <c r="E31" s="29"/>
      <c r="F31" s="29"/>
      <c r="G31" s="29"/>
      <c r="I31" s="30"/>
      <c r="J31" s="30"/>
      <c r="M31" s="36"/>
    </row>
    <row r="32" spans="1:18" s="27" customFormat="1" ht="16.5" customHeight="1" x14ac:dyDescent="0.15">
      <c r="A32" s="27" t="s">
        <v>47</v>
      </c>
      <c r="B32" s="11" t="s">
        <v>42</v>
      </c>
      <c r="C32" s="15" t="s">
        <v>19</v>
      </c>
      <c r="D32" s="3" t="s">
        <v>15</v>
      </c>
      <c r="E32" s="4">
        <v>20</v>
      </c>
      <c r="F32" s="4" t="s">
        <v>43</v>
      </c>
      <c r="G32" s="5">
        <v>155</v>
      </c>
      <c r="H32" s="4" t="s">
        <v>20</v>
      </c>
      <c r="I32" s="6">
        <v>8</v>
      </c>
      <c r="J32" s="7">
        <v>1.5</v>
      </c>
      <c r="K32" s="5">
        <v>4.5999999999999996</v>
      </c>
      <c r="L32" s="5">
        <v>16560</v>
      </c>
      <c r="M32" s="5">
        <f t="shared" ref="M32:M41" si="5">L32*J32</f>
        <v>24840</v>
      </c>
      <c r="N32" s="9">
        <f t="shared" ref="N32:N41" si="6">ROUNDDOWN(O32*P32*Q32/10^9*I32,3)</f>
        <v>0.77200000000000002</v>
      </c>
      <c r="O32" s="27">
        <v>155</v>
      </c>
      <c r="P32" s="27">
        <v>455</v>
      </c>
      <c r="Q32" s="27">
        <v>1370</v>
      </c>
    </row>
    <row r="33" spans="1:18" s="27" customFormat="1" ht="16.5" customHeight="1" x14ac:dyDescent="0.15">
      <c r="A33" s="27" t="s">
        <v>177</v>
      </c>
      <c r="B33" s="11" t="s">
        <v>39</v>
      </c>
      <c r="C33" s="15" t="s">
        <v>21</v>
      </c>
      <c r="D33" s="3" t="s">
        <v>15</v>
      </c>
      <c r="E33" s="4">
        <v>20</v>
      </c>
      <c r="F33" s="4" t="s">
        <v>43</v>
      </c>
      <c r="G33" s="5">
        <v>89</v>
      </c>
      <c r="H33" s="4" t="s">
        <v>22</v>
      </c>
      <c r="I33" s="6">
        <v>12</v>
      </c>
      <c r="J33" s="7">
        <v>2.2000000000000002</v>
      </c>
      <c r="K33" s="5">
        <v>2.6</v>
      </c>
      <c r="L33" s="5">
        <v>8900</v>
      </c>
      <c r="M33" s="5">
        <f t="shared" si="5"/>
        <v>19580</v>
      </c>
      <c r="N33" s="8">
        <f t="shared" si="6"/>
        <v>0.621</v>
      </c>
      <c r="O33" s="27">
        <v>89</v>
      </c>
      <c r="P33" s="27">
        <v>425</v>
      </c>
      <c r="Q33" s="27">
        <v>1370</v>
      </c>
    </row>
    <row r="34" spans="1:18" s="27" customFormat="1" ht="16.5" customHeight="1" x14ac:dyDescent="0.15">
      <c r="A34" s="27" t="s">
        <v>178</v>
      </c>
      <c r="B34" s="11" t="s">
        <v>39</v>
      </c>
      <c r="C34" s="15" t="s">
        <v>23</v>
      </c>
      <c r="D34" s="3" t="s">
        <v>15</v>
      </c>
      <c r="E34" s="4">
        <v>20</v>
      </c>
      <c r="F34" s="4" t="s">
        <v>43</v>
      </c>
      <c r="G34" s="5">
        <v>105</v>
      </c>
      <c r="H34" s="4" t="s">
        <v>24</v>
      </c>
      <c r="I34" s="6">
        <v>12</v>
      </c>
      <c r="J34" s="7">
        <v>2.2000000000000002</v>
      </c>
      <c r="K34" s="5">
        <v>3.1</v>
      </c>
      <c r="L34" s="5">
        <v>10500</v>
      </c>
      <c r="M34" s="5">
        <f t="shared" si="5"/>
        <v>23100.000000000004</v>
      </c>
      <c r="N34" s="8">
        <f t="shared" si="6"/>
        <v>0.68100000000000005</v>
      </c>
      <c r="O34" s="27">
        <v>105</v>
      </c>
      <c r="P34" s="27">
        <v>395</v>
      </c>
      <c r="Q34" s="27">
        <v>1370</v>
      </c>
    </row>
    <row r="35" spans="1:18" s="27" customFormat="1" ht="16.5" customHeight="1" x14ac:dyDescent="0.15">
      <c r="A35" s="27" t="s">
        <v>179</v>
      </c>
      <c r="B35" s="11" t="s">
        <v>39</v>
      </c>
      <c r="C35" s="15" t="s">
        <v>23</v>
      </c>
      <c r="D35" s="3" t="s">
        <v>15</v>
      </c>
      <c r="E35" s="4">
        <v>20</v>
      </c>
      <c r="F35" s="4" t="s">
        <v>43</v>
      </c>
      <c r="G35" s="5">
        <v>105</v>
      </c>
      <c r="H35" s="4" t="s">
        <v>25</v>
      </c>
      <c r="I35" s="6">
        <v>12</v>
      </c>
      <c r="J35" s="7">
        <v>2.2000000000000002</v>
      </c>
      <c r="K35" s="5">
        <v>3.1</v>
      </c>
      <c r="L35" s="5">
        <v>10500</v>
      </c>
      <c r="M35" s="5">
        <f t="shared" si="5"/>
        <v>23100.000000000004</v>
      </c>
      <c r="N35" s="8">
        <f t="shared" si="6"/>
        <v>0.74199999999999999</v>
      </c>
      <c r="O35" s="27">
        <v>105</v>
      </c>
      <c r="P35" s="27">
        <v>430</v>
      </c>
      <c r="Q35" s="27">
        <v>1370</v>
      </c>
    </row>
    <row r="36" spans="1:18" s="27" customFormat="1" ht="16.5" customHeight="1" x14ac:dyDescent="0.15">
      <c r="A36" s="27" t="s">
        <v>180</v>
      </c>
      <c r="B36" s="11" t="s">
        <v>39</v>
      </c>
      <c r="C36" s="15" t="s">
        <v>26</v>
      </c>
      <c r="D36" s="3" t="s">
        <v>15</v>
      </c>
      <c r="E36" s="4">
        <v>20</v>
      </c>
      <c r="F36" s="4" t="s">
        <v>43</v>
      </c>
      <c r="G36" s="5">
        <v>140</v>
      </c>
      <c r="H36" s="4" t="s">
        <v>27</v>
      </c>
      <c r="I36" s="6">
        <v>8</v>
      </c>
      <c r="J36" s="7">
        <v>1.3</v>
      </c>
      <c r="K36" s="5">
        <v>4.0999999999999996</v>
      </c>
      <c r="L36" s="5">
        <v>14000</v>
      </c>
      <c r="M36" s="5">
        <f t="shared" si="5"/>
        <v>18200</v>
      </c>
      <c r="N36" s="8">
        <f t="shared" si="6"/>
        <v>0.55900000000000005</v>
      </c>
      <c r="O36" s="27">
        <v>140</v>
      </c>
      <c r="P36" s="27">
        <v>420</v>
      </c>
      <c r="Q36" s="27">
        <v>1190</v>
      </c>
    </row>
    <row r="37" spans="1:18" s="27" customFormat="1" ht="16.5" customHeight="1" x14ac:dyDescent="0.15">
      <c r="A37" s="27" t="s">
        <v>181</v>
      </c>
      <c r="B37" s="11" t="s">
        <v>39</v>
      </c>
      <c r="C37" s="15" t="s">
        <v>26</v>
      </c>
      <c r="D37" s="3" t="s">
        <v>15</v>
      </c>
      <c r="E37" s="4">
        <v>20</v>
      </c>
      <c r="F37" s="4" t="s">
        <v>43</v>
      </c>
      <c r="G37" s="5">
        <v>140</v>
      </c>
      <c r="H37" s="4" t="s">
        <v>28</v>
      </c>
      <c r="I37" s="6">
        <v>8</v>
      </c>
      <c r="J37" s="7">
        <v>1.4</v>
      </c>
      <c r="K37" s="5">
        <v>4.0999999999999996</v>
      </c>
      <c r="L37" s="5">
        <v>14000</v>
      </c>
      <c r="M37" s="5">
        <f t="shared" si="5"/>
        <v>19600</v>
      </c>
      <c r="N37" s="8">
        <f t="shared" si="6"/>
        <v>0.625</v>
      </c>
      <c r="O37" s="27">
        <v>140</v>
      </c>
      <c r="P37" s="27">
        <v>420</v>
      </c>
      <c r="Q37" s="27">
        <v>1330</v>
      </c>
    </row>
    <row r="38" spans="1:18" s="27" customFormat="1" ht="16.5" customHeight="1" x14ac:dyDescent="0.15">
      <c r="A38" s="27" t="s">
        <v>182</v>
      </c>
      <c r="B38" s="3" t="s">
        <v>40</v>
      </c>
      <c r="C38" s="15" t="s">
        <v>29</v>
      </c>
      <c r="D38" s="3" t="s">
        <v>15</v>
      </c>
      <c r="E38" s="4">
        <v>28</v>
      </c>
      <c r="F38" s="4" t="s">
        <v>43</v>
      </c>
      <c r="G38" s="5">
        <v>89</v>
      </c>
      <c r="H38" s="4" t="s">
        <v>30</v>
      </c>
      <c r="I38" s="6">
        <v>8</v>
      </c>
      <c r="J38" s="7">
        <v>1.4</v>
      </c>
      <c r="K38" s="5">
        <v>2.7</v>
      </c>
      <c r="L38" s="5">
        <v>9390</v>
      </c>
      <c r="M38" s="5">
        <f t="shared" si="5"/>
        <v>13146</v>
      </c>
      <c r="N38" s="8">
        <f t="shared" si="6"/>
        <v>0.35899999999999999</v>
      </c>
      <c r="O38" s="27">
        <v>89</v>
      </c>
      <c r="P38" s="27">
        <v>380</v>
      </c>
      <c r="Q38" s="27">
        <v>1330</v>
      </c>
    </row>
    <row r="39" spans="1:18" s="27" customFormat="1" ht="16.5" customHeight="1" x14ac:dyDescent="0.15">
      <c r="A39" s="27" t="s">
        <v>183</v>
      </c>
      <c r="B39" s="3" t="s">
        <v>40</v>
      </c>
      <c r="C39" s="15" t="s">
        <v>29</v>
      </c>
      <c r="D39" s="3" t="s">
        <v>15</v>
      </c>
      <c r="E39" s="4">
        <v>28</v>
      </c>
      <c r="F39" s="4" t="s">
        <v>43</v>
      </c>
      <c r="G39" s="5">
        <v>89</v>
      </c>
      <c r="H39" s="4" t="s">
        <v>31</v>
      </c>
      <c r="I39" s="6">
        <v>8</v>
      </c>
      <c r="J39" s="7">
        <v>1.4</v>
      </c>
      <c r="K39" s="5">
        <v>2.7</v>
      </c>
      <c r="L39" s="5">
        <v>9390</v>
      </c>
      <c r="M39" s="5">
        <f t="shared" si="5"/>
        <v>13146</v>
      </c>
      <c r="N39" s="8">
        <f t="shared" si="6"/>
        <v>0.39700000000000002</v>
      </c>
      <c r="O39" s="27">
        <v>89</v>
      </c>
      <c r="P39" s="27">
        <v>420</v>
      </c>
      <c r="Q39" s="27">
        <v>1330</v>
      </c>
    </row>
    <row r="40" spans="1:18" s="27" customFormat="1" ht="16.5" customHeight="1" x14ac:dyDescent="0.15">
      <c r="A40" s="27" t="s">
        <v>184</v>
      </c>
      <c r="B40" s="3" t="s">
        <v>41</v>
      </c>
      <c r="C40" s="3" t="s">
        <v>32</v>
      </c>
      <c r="D40" s="3" t="s">
        <v>15</v>
      </c>
      <c r="E40" s="4">
        <v>36</v>
      </c>
      <c r="F40" s="4" t="s">
        <v>43</v>
      </c>
      <c r="G40" s="5">
        <v>105</v>
      </c>
      <c r="H40" s="4" t="s">
        <v>33</v>
      </c>
      <c r="I40" s="6">
        <v>6</v>
      </c>
      <c r="J40" s="7">
        <v>1.1000000000000001</v>
      </c>
      <c r="K40" s="5">
        <v>3.3</v>
      </c>
      <c r="L40" s="5">
        <v>11640</v>
      </c>
      <c r="M40" s="5">
        <f t="shared" si="5"/>
        <v>12804.000000000002</v>
      </c>
      <c r="N40" s="8">
        <f t="shared" si="6"/>
        <v>0.33600000000000002</v>
      </c>
      <c r="O40" s="28">
        <v>105</v>
      </c>
      <c r="P40" s="27">
        <v>390</v>
      </c>
      <c r="Q40" s="27">
        <v>1370</v>
      </c>
    </row>
    <row r="41" spans="1:18" s="27" customFormat="1" ht="16.5" customHeight="1" x14ac:dyDescent="0.15">
      <c r="A41" s="27" t="s">
        <v>185</v>
      </c>
      <c r="B41" s="3" t="s">
        <v>41</v>
      </c>
      <c r="C41" s="3" t="s">
        <v>32</v>
      </c>
      <c r="D41" s="3" t="s">
        <v>15</v>
      </c>
      <c r="E41" s="4">
        <v>36</v>
      </c>
      <c r="F41" s="4" t="s">
        <v>43</v>
      </c>
      <c r="G41" s="5">
        <v>105</v>
      </c>
      <c r="H41" s="4" t="s">
        <v>34</v>
      </c>
      <c r="I41" s="6">
        <v>6</v>
      </c>
      <c r="J41" s="7">
        <v>1.1000000000000001</v>
      </c>
      <c r="K41" s="5">
        <v>3.3</v>
      </c>
      <c r="L41" s="5">
        <v>11640</v>
      </c>
      <c r="M41" s="5">
        <f t="shared" si="5"/>
        <v>12804.000000000002</v>
      </c>
      <c r="N41" s="8">
        <f t="shared" si="6"/>
        <v>0.36599999999999999</v>
      </c>
      <c r="O41" s="28">
        <v>105</v>
      </c>
      <c r="P41" s="27">
        <v>425</v>
      </c>
      <c r="Q41" s="27">
        <v>1370</v>
      </c>
    </row>
    <row r="42" spans="1:18" s="34" customFormat="1" ht="16.5" customHeight="1" x14ac:dyDescent="0.15">
      <c r="A42" s="27" t="s">
        <v>186</v>
      </c>
      <c r="B42" s="40" t="s">
        <v>142</v>
      </c>
      <c r="C42" s="76" t="s">
        <v>254</v>
      </c>
      <c r="D42" s="56" t="s">
        <v>15</v>
      </c>
      <c r="E42" s="62">
        <v>24</v>
      </c>
      <c r="F42" s="37" t="s">
        <v>43</v>
      </c>
      <c r="G42" s="67">
        <v>50</v>
      </c>
      <c r="H42" s="55" t="s">
        <v>25</v>
      </c>
      <c r="I42" s="42">
        <v>20</v>
      </c>
      <c r="J42" s="43">
        <v>3.7</v>
      </c>
      <c r="K42" s="60">
        <v>1.5</v>
      </c>
      <c r="L42" s="63">
        <v>5350</v>
      </c>
      <c r="M42" s="39">
        <f>L42*J42</f>
        <v>19795</v>
      </c>
      <c r="N42" s="38">
        <f>ROUNDDOWN(O42*P42*Q42/10^9*I42,3)</f>
        <v>0.58899999999999997</v>
      </c>
      <c r="O42" s="29">
        <v>50</v>
      </c>
      <c r="P42" s="29">
        <v>430</v>
      </c>
      <c r="Q42" s="29">
        <v>1370</v>
      </c>
      <c r="R42" s="35"/>
    </row>
    <row r="43" spans="1:18" s="34" customFormat="1" ht="16.5" customHeight="1" x14ac:dyDescent="0.15">
      <c r="A43" s="27" t="s">
        <v>168</v>
      </c>
      <c r="B43" s="40" t="s">
        <v>142</v>
      </c>
      <c r="C43" s="76" t="s">
        <v>255</v>
      </c>
      <c r="D43" s="56" t="s">
        <v>15</v>
      </c>
      <c r="E43" s="62">
        <v>24</v>
      </c>
      <c r="F43" s="37" t="s">
        <v>43</v>
      </c>
      <c r="G43" s="67">
        <v>100</v>
      </c>
      <c r="H43" s="55" t="s">
        <v>25</v>
      </c>
      <c r="I43" s="42">
        <v>10</v>
      </c>
      <c r="J43" s="43">
        <v>1.8</v>
      </c>
      <c r="K43" s="60">
        <v>2.9</v>
      </c>
      <c r="L43" s="63">
        <v>11000</v>
      </c>
      <c r="M43" s="39">
        <f>L43*J43</f>
        <v>19800</v>
      </c>
      <c r="N43" s="38">
        <f>ROUNDDOWN(O43*P43*Q43/10^9*I43,3)</f>
        <v>0.58899999999999997</v>
      </c>
      <c r="O43" s="29">
        <v>100</v>
      </c>
      <c r="P43" s="29">
        <v>430</v>
      </c>
      <c r="Q43" s="29">
        <v>1370</v>
      </c>
      <c r="R43" s="35"/>
    </row>
    <row r="44" spans="1:18" ht="16.5" customHeight="1" x14ac:dyDescent="0.15">
      <c r="A44" s="27"/>
      <c r="B44" s="29"/>
      <c r="E44" s="29"/>
      <c r="F44" s="29"/>
      <c r="G44" s="29"/>
      <c r="I44" s="30"/>
      <c r="J44" s="30"/>
      <c r="M44" s="36"/>
    </row>
    <row r="45" spans="1:18" ht="16.5" customHeight="1" x14ac:dyDescent="0.15">
      <c r="A45" s="70" t="s">
        <v>154</v>
      </c>
      <c r="M45" s="36"/>
    </row>
    <row r="46" spans="1:18" s="34" customFormat="1" ht="16.5" customHeight="1" x14ac:dyDescent="0.15">
      <c r="A46" s="27" t="s">
        <v>160</v>
      </c>
      <c r="B46" s="40" t="s">
        <v>94</v>
      </c>
      <c r="C46" s="41" t="s">
        <v>72</v>
      </c>
      <c r="D46" s="41" t="s">
        <v>56</v>
      </c>
      <c r="E46" s="50">
        <v>24</v>
      </c>
      <c r="F46" s="37" t="s">
        <v>43</v>
      </c>
      <c r="G46" s="39">
        <v>80</v>
      </c>
      <c r="H46" s="44" t="s">
        <v>73</v>
      </c>
      <c r="I46" s="45">
        <v>14</v>
      </c>
      <c r="J46" s="51">
        <v>1.75</v>
      </c>
      <c r="K46" s="39">
        <v>2.2000000000000002</v>
      </c>
      <c r="L46" s="39">
        <v>12940</v>
      </c>
      <c r="M46" s="39">
        <f t="shared" ref="M46:M51" si="7">L46*J46</f>
        <v>22645</v>
      </c>
      <c r="N46" s="47">
        <f t="shared" ref="N46:N51" si="8">ROUNDDOWN(O46*P46*Q46/10^9*I46,3)</f>
        <v>0.41299999999999998</v>
      </c>
      <c r="O46" s="29">
        <v>80</v>
      </c>
      <c r="P46" s="29">
        <v>820</v>
      </c>
      <c r="Q46" s="29">
        <v>450</v>
      </c>
    </row>
    <row r="47" spans="1:18" s="34" customFormat="1" ht="16.5" customHeight="1" x14ac:dyDescent="0.15">
      <c r="A47" s="27" t="s">
        <v>187</v>
      </c>
      <c r="B47" s="40" t="s">
        <v>94</v>
      </c>
      <c r="C47" s="41" t="s">
        <v>72</v>
      </c>
      <c r="D47" s="41" t="s">
        <v>56</v>
      </c>
      <c r="E47" s="50">
        <v>24</v>
      </c>
      <c r="F47" s="37" t="s">
        <v>43</v>
      </c>
      <c r="G47" s="39">
        <v>80</v>
      </c>
      <c r="H47" s="44" t="s">
        <v>74</v>
      </c>
      <c r="I47" s="45">
        <v>14</v>
      </c>
      <c r="J47" s="51">
        <v>1.75</v>
      </c>
      <c r="K47" s="39"/>
      <c r="L47" s="39">
        <v>12940</v>
      </c>
      <c r="M47" s="39">
        <f t="shared" si="7"/>
        <v>22645</v>
      </c>
      <c r="N47" s="47">
        <f t="shared" si="8"/>
        <v>0.438</v>
      </c>
      <c r="O47" s="29">
        <v>80</v>
      </c>
      <c r="P47" s="29">
        <v>870</v>
      </c>
      <c r="Q47" s="29">
        <v>450</v>
      </c>
    </row>
    <row r="48" spans="1:18" s="34" customFormat="1" ht="16.5" customHeight="1" x14ac:dyDescent="0.15">
      <c r="A48" s="27" t="s">
        <v>188</v>
      </c>
      <c r="B48" s="40" t="s">
        <v>94</v>
      </c>
      <c r="C48" s="41" t="s">
        <v>72</v>
      </c>
      <c r="D48" s="41" t="s">
        <v>56</v>
      </c>
      <c r="E48" s="50">
        <v>24</v>
      </c>
      <c r="F48" s="37" t="s">
        <v>43</v>
      </c>
      <c r="G48" s="39">
        <v>80</v>
      </c>
      <c r="H48" s="44" t="s">
        <v>148</v>
      </c>
      <c r="I48" s="45">
        <v>14</v>
      </c>
      <c r="J48" s="51">
        <v>1.75</v>
      </c>
      <c r="K48" s="39"/>
      <c r="L48" s="39">
        <v>12940</v>
      </c>
      <c r="M48" s="39">
        <f t="shared" si="7"/>
        <v>22645</v>
      </c>
      <c r="N48" s="47">
        <f t="shared" si="8"/>
        <v>0.45800000000000002</v>
      </c>
      <c r="O48" s="29">
        <v>80</v>
      </c>
      <c r="P48" s="29">
        <v>910</v>
      </c>
      <c r="Q48" s="29">
        <v>450</v>
      </c>
    </row>
    <row r="49" spans="1:17" s="34" customFormat="1" ht="16.5" customHeight="1" x14ac:dyDescent="0.15">
      <c r="A49" s="27" t="s">
        <v>189</v>
      </c>
      <c r="B49" s="40" t="s">
        <v>94</v>
      </c>
      <c r="C49" s="41" t="s">
        <v>72</v>
      </c>
      <c r="D49" s="41" t="s">
        <v>56</v>
      </c>
      <c r="E49" s="50">
        <v>24</v>
      </c>
      <c r="F49" s="37" t="s">
        <v>43</v>
      </c>
      <c r="G49" s="39">
        <v>80</v>
      </c>
      <c r="H49" s="44" t="s">
        <v>149</v>
      </c>
      <c r="I49" s="45">
        <v>14</v>
      </c>
      <c r="J49" s="51">
        <v>1.75</v>
      </c>
      <c r="K49" s="39"/>
      <c r="L49" s="39">
        <v>12940</v>
      </c>
      <c r="M49" s="39">
        <f t="shared" si="7"/>
        <v>22645</v>
      </c>
      <c r="N49" s="47">
        <f t="shared" si="8"/>
        <v>0.47299999999999998</v>
      </c>
      <c r="O49" s="29">
        <v>80</v>
      </c>
      <c r="P49" s="29">
        <v>940</v>
      </c>
      <c r="Q49" s="29">
        <v>450</v>
      </c>
    </row>
    <row r="50" spans="1:17" s="34" customFormat="1" ht="16.5" customHeight="1" x14ac:dyDescent="0.15">
      <c r="A50" s="27" t="s">
        <v>190</v>
      </c>
      <c r="B50" s="40" t="s">
        <v>94</v>
      </c>
      <c r="C50" s="41" t="s">
        <v>72</v>
      </c>
      <c r="D50" s="41" t="s">
        <v>56</v>
      </c>
      <c r="E50" s="50">
        <v>24</v>
      </c>
      <c r="F50" s="37" t="s">
        <v>43</v>
      </c>
      <c r="G50" s="39">
        <v>80</v>
      </c>
      <c r="H50" s="44" t="s">
        <v>150</v>
      </c>
      <c r="I50" s="45">
        <v>16</v>
      </c>
      <c r="J50" s="46">
        <v>2</v>
      </c>
      <c r="K50" s="39"/>
      <c r="L50" s="39">
        <v>12940</v>
      </c>
      <c r="M50" s="39">
        <f t="shared" si="7"/>
        <v>25880</v>
      </c>
      <c r="N50" s="47">
        <f t="shared" si="8"/>
        <v>0.48899999999999999</v>
      </c>
      <c r="O50" s="29">
        <v>80</v>
      </c>
      <c r="P50" s="29">
        <v>420</v>
      </c>
      <c r="Q50" s="29">
        <v>910</v>
      </c>
    </row>
    <row r="51" spans="1:17" s="34" customFormat="1" ht="16.5" customHeight="1" x14ac:dyDescent="0.15">
      <c r="A51" s="27" t="s">
        <v>191</v>
      </c>
      <c r="B51" s="40" t="s">
        <v>94</v>
      </c>
      <c r="C51" s="41" t="s">
        <v>72</v>
      </c>
      <c r="D51" s="41" t="s">
        <v>56</v>
      </c>
      <c r="E51" s="50">
        <v>24</v>
      </c>
      <c r="F51" s="37" t="s">
        <v>43</v>
      </c>
      <c r="G51" s="39">
        <v>80</v>
      </c>
      <c r="H51" s="44" t="s">
        <v>151</v>
      </c>
      <c r="I51" s="45">
        <v>14</v>
      </c>
      <c r="J51" s="51">
        <v>1.75</v>
      </c>
      <c r="K51" s="39"/>
      <c r="L51" s="39">
        <v>12940</v>
      </c>
      <c r="M51" s="39">
        <f t="shared" si="7"/>
        <v>22645</v>
      </c>
      <c r="N51" s="47">
        <f t="shared" si="8"/>
        <v>0.45800000000000002</v>
      </c>
      <c r="O51" s="29">
        <v>80</v>
      </c>
      <c r="P51" s="29">
        <v>450</v>
      </c>
      <c r="Q51" s="29">
        <v>910</v>
      </c>
    </row>
    <row r="52" spans="1:17" s="33" customFormat="1" ht="16.5" customHeight="1" x14ac:dyDescent="0.15">
      <c r="A52" s="27" t="s">
        <v>192</v>
      </c>
      <c r="B52" s="40" t="s">
        <v>58</v>
      </c>
      <c r="C52" s="41" t="s">
        <v>59</v>
      </c>
      <c r="D52" s="41" t="s">
        <v>56</v>
      </c>
      <c r="E52" s="37">
        <v>20</v>
      </c>
      <c r="F52" s="37" t="s">
        <v>43</v>
      </c>
      <c r="G52" s="39">
        <v>120</v>
      </c>
      <c r="H52" s="37" t="s">
        <v>60</v>
      </c>
      <c r="I52" s="42">
        <v>6</v>
      </c>
      <c r="J52" s="43">
        <v>1.5</v>
      </c>
      <c r="K52" s="39">
        <v>3.4</v>
      </c>
      <c r="L52" s="39">
        <v>11970</v>
      </c>
      <c r="M52" s="39">
        <f t="shared" ref="M52:M123" si="9">L52*J52</f>
        <v>17955</v>
      </c>
      <c r="N52" s="38">
        <f t="shared" ref="N52:N82" si="10">ROUNDDOWN(O52*P52*Q52/10^9*I52,3)</f>
        <v>0.46600000000000003</v>
      </c>
      <c r="O52" s="28">
        <v>120</v>
      </c>
      <c r="P52" s="27">
        <v>805</v>
      </c>
      <c r="Q52" s="27">
        <v>805</v>
      </c>
    </row>
    <row r="53" spans="1:17" s="33" customFormat="1" ht="16.5" customHeight="1" x14ac:dyDescent="0.15">
      <c r="A53" s="27" t="s">
        <v>193</v>
      </c>
      <c r="B53" s="40" t="s">
        <v>58</v>
      </c>
      <c r="C53" s="41" t="s">
        <v>59</v>
      </c>
      <c r="D53" s="41" t="s">
        <v>56</v>
      </c>
      <c r="E53" s="37">
        <v>20</v>
      </c>
      <c r="F53" s="37" t="s">
        <v>43</v>
      </c>
      <c r="G53" s="39">
        <v>120</v>
      </c>
      <c r="H53" s="37" t="s">
        <v>61</v>
      </c>
      <c r="I53" s="42">
        <v>6</v>
      </c>
      <c r="J53" s="43">
        <v>1.5</v>
      </c>
      <c r="K53" s="39"/>
      <c r="L53" s="39">
        <v>11970</v>
      </c>
      <c r="M53" s="39">
        <f t="shared" si="9"/>
        <v>17955</v>
      </c>
      <c r="N53" s="38">
        <f t="shared" si="10"/>
        <v>0.48399999999999999</v>
      </c>
      <c r="O53" s="28">
        <v>120</v>
      </c>
      <c r="P53" s="27">
        <v>820</v>
      </c>
      <c r="Q53" s="27">
        <v>820</v>
      </c>
    </row>
    <row r="54" spans="1:17" s="34" customFormat="1" ht="16.5" customHeight="1" x14ac:dyDescent="0.15">
      <c r="A54" s="27" t="s">
        <v>194</v>
      </c>
      <c r="B54" s="41" t="s">
        <v>71</v>
      </c>
      <c r="C54" s="41" t="s">
        <v>62</v>
      </c>
      <c r="D54" s="41" t="s">
        <v>56</v>
      </c>
      <c r="E54" s="37">
        <v>20</v>
      </c>
      <c r="F54" s="37" t="s">
        <v>43</v>
      </c>
      <c r="G54" s="39">
        <v>105</v>
      </c>
      <c r="H54" s="44" t="s">
        <v>63</v>
      </c>
      <c r="I54" s="45">
        <v>6</v>
      </c>
      <c r="J54" s="46">
        <v>1.5</v>
      </c>
      <c r="K54" s="39">
        <v>2.9</v>
      </c>
      <c r="L54" s="39">
        <v>12140</v>
      </c>
      <c r="M54" s="39">
        <f t="shared" si="9"/>
        <v>18210</v>
      </c>
      <c r="N54" s="47">
        <f t="shared" si="10"/>
        <v>0.40799999999999997</v>
      </c>
      <c r="O54" s="29">
        <v>105</v>
      </c>
      <c r="P54" s="29">
        <v>805</v>
      </c>
      <c r="Q54" s="29">
        <v>805</v>
      </c>
    </row>
    <row r="55" spans="1:17" s="34" customFormat="1" ht="16.5" customHeight="1" x14ac:dyDescent="0.15">
      <c r="A55" s="27" t="s">
        <v>195</v>
      </c>
      <c r="B55" s="41" t="s">
        <v>71</v>
      </c>
      <c r="C55" s="41" t="s">
        <v>62</v>
      </c>
      <c r="D55" s="41" t="s">
        <v>56</v>
      </c>
      <c r="E55" s="37">
        <v>20</v>
      </c>
      <c r="F55" s="37" t="s">
        <v>43</v>
      </c>
      <c r="G55" s="39">
        <v>105</v>
      </c>
      <c r="H55" s="44" t="s">
        <v>64</v>
      </c>
      <c r="I55" s="45">
        <v>4</v>
      </c>
      <c r="J55" s="46">
        <v>2</v>
      </c>
      <c r="K55" s="39"/>
      <c r="L55" s="39">
        <v>12140</v>
      </c>
      <c r="M55" s="39">
        <f t="shared" si="9"/>
        <v>24280</v>
      </c>
      <c r="N55" s="47">
        <f t="shared" si="10"/>
        <v>0.61499999999999999</v>
      </c>
      <c r="O55" s="29">
        <v>105</v>
      </c>
      <c r="P55" s="29">
        <v>805</v>
      </c>
      <c r="Q55" s="29">
        <v>1820</v>
      </c>
    </row>
    <row r="56" spans="1:17" s="34" customFormat="1" ht="16.5" customHeight="1" x14ac:dyDescent="0.15">
      <c r="A56" s="27" t="s">
        <v>196</v>
      </c>
      <c r="B56" s="41" t="s">
        <v>71</v>
      </c>
      <c r="C56" s="41" t="s">
        <v>65</v>
      </c>
      <c r="D56" s="41" t="s">
        <v>56</v>
      </c>
      <c r="E56" s="37">
        <v>20</v>
      </c>
      <c r="F56" s="37" t="s">
        <v>43</v>
      </c>
      <c r="G56" s="39">
        <v>120</v>
      </c>
      <c r="H56" s="44" t="s">
        <v>66</v>
      </c>
      <c r="I56" s="45">
        <v>3</v>
      </c>
      <c r="J56" s="46">
        <v>1.5</v>
      </c>
      <c r="K56" s="39">
        <v>3.3</v>
      </c>
      <c r="L56" s="39">
        <v>13860</v>
      </c>
      <c r="M56" s="39">
        <f t="shared" si="9"/>
        <v>20790</v>
      </c>
      <c r="N56" s="47">
        <f t="shared" si="10"/>
        <v>0.51700000000000002</v>
      </c>
      <c r="O56" s="29">
        <v>120</v>
      </c>
      <c r="P56" s="29">
        <v>790</v>
      </c>
      <c r="Q56" s="29">
        <v>1820</v>
      </c>
    </row>
    <row r="57" spans="1:17" s="34" customFormat="1" ht="16.5" customHeight="1" x14ac:dyDescent="0.15">
      <c r="A57" s="27" t="s">
        <v>197</v>
      </c>
      <c r="B57" s="40" t="s">
        <v>93</v>
      </c>
      <c r="C57" s="41" t="s">
        <v>67</v>
      </c>
      <c r="D57" s="41" t="s">
        <v>56</v>
      </c>
      <c r="E57" s="50">
        <v>20</v>
      </c>
      <c r="F57" s="37" t="s">
        <v>43</v>
      </c>
      <c r="G57" s="39">
        <v>90</v>
      </c>
      <c r="H57" s="44" t="s">
        <v>36</v>
      </c>
      <c r="I57" s="45">
        <v>8</v>
      </c>
      <c r="J57" s="46">
        <v>2</v>
      </c>
      <c r="K57" s="39">
        <v>2.5</v>
      </c>
      <c r="L57" s="39">
        <v>10320</v>
      </c>
      <c r="M57" s="39">
        <f t="shared" si="9"/>
        <v>20640</v>
      </c>
      <c r="N57" s="47">
        <f t="shared" si="10"/>
        <v>0.46600000000000003</v>
      </c>
      <c r="O57" s="29">
        <v>90</v>
      </c>
      <c r="P57" s="29">
        <v>805</v>
      </c>
      <c r="Q57" s="29">
        <v>805</v>
      </c>
    </row>
    <row r="58" spans="1:17" s="34" customFormat="1" ht="16.5" customHeight="1" x14ac:dyDescent="0.15">
      <c r="A58" s="27" t="s">
        <v>198</v>
      </c>
      <c r="B58" s="40" t="s">
        <v>93</v>
      </c>
      <c r="C58" s="41" t="s">
        <v>67</v>
      </c>
      <c r="D58" s="41" t="s">
        <v>56</v>
      </c>
      <c r="E58" s="50">
        <v>20</v>
      </c>
      <c r="F58" s="37" t="s">
        <v>43</v>
      </c>
      <c r="G58" s="39">
        <v>90</v>
      </c>
      <c r="H58" s="44" t="s">
        <v>68</v>
      </c>
      <c r="I58" s="45">
        <v>8</v>
      </c>
      <c r="J58" s="46">
        <v>2</v>
      </c>
      <c r="K58" s="39"/>
      <c r="L58" s="39">
        <v>10320</v>
      </c>
      <c r="M58" s="39">
        <f t="shared" si="9"/>
        <v>20640</v>
      </c>
      <c r="N58" s="47">
        <f t="shared" si="10"/>
        <v>0.48399999999999999</v>
      </c>
      <c r="O58" s="29">
        <v>90</v>
      </c>
      <c r="P58" s="29">
        <v>820</v>
      </c>
      <c r="Q58" s="29">
        <v>820</v>
      </c>
    </row>
    <row r="59" spans="1:17" s="34" customFormat="1" ht="16.5" customHeight="1" x14ac:dyDescent="0.15">
      <c r="A59" s="27" t="s">
        <v>199</v>
      </c>
      <c r="B59" s="40" t="s">
        <v>93</v>
      </c>
      <c r="C59" s="41" t="s">
        <v>67</v>
      </c>
      <c r="D59" s="41" t="s">
        <v>56</v>
      </c>
      <c r="E59" s="50">
        <v>20</v>
      </c>
      <c r="F59" s="37" t="s">
        <v>43</v>
      </c>
      <c r="G59" s="39">
        <v>90</v>
      </c>
      <c r="H59" s="44" t="s">
        <v>69</v>
      </c>
      <c r="I59" s="45">
        <v>8</v>
      </c>
      <c r="J59" s="46">
        <v>2</v>
      </c>
      <c r="K59" s="39"/>
      <c r="L59" s="39">
        <v>10320</v>
      </c>
      <c r="M59" s="39">
        <f t="shared" si="9"/>
        <v>20640</v>
      </c>
      <c r="N59" s="47">
        <f t="shared" si="10"/>
        <v>0.52400000000000002</v>
      </c>
      <c r="O59" s="29">
        <v>90</v>
      </c>
      <c r="P59" s="29">
        <v>820</v>
      </c>
      <c r="Q59" s="29">
        <v>888</v>
      </c>
    </row>
    <row r="60" spans="1:17" s="34" customFormat="1" ht="16.5" customHeight="1" x14ac:dyDescent="0.15">
      <c r="A60" s="27" t="s">
        <v>200</v>
      </c>
      <c r="B60" s="40" t="s">
        <v>93</v>
      </c>
      <c r="C60" s="41" t="s">
        <v>67</v>
      </c>
      <c r="D60" s="41" t="s">
        <v>56</v>
      </c>
      <c r="E60" s="50">
        <v>20</v>
      </c>
      <c r="F60" s="37" t="s">
        <v>43</v>
      </c>
      <c r="G60" s="39">
        <v>90</v>
      </c>
      <c r="H60" s="44" t="s">
        <v>70</v>
      </c>
      <c r="I60" s="45">
        <v>4</v>
      </c>
      <c r="J60" s="46">
        <v>2</v>
      </c>
      <c r="K60" s="39"/>
      <c r="L60" s="39">
        <v>10320</v>
      </c>
      <c r="M60" s="39">
        <f t="shared" si="9"/>
        <v>20640</v>
      </c>
      <c r="N60" s="47">
        <f t="shared" si="10"/>
        <v>0.53700000000000003</v>
      </c>
      <c r="O60" s="29">
        <v>90</v>
      </c>
      <c r="P60" s="29">
        <v>820</v>
      </c>
      <c r="Q60" s="29">
        <v>1820</v>
      </c>
    </row>
    <row r="61" spans="1:17" s="34" customFormat="1" ht="16.5" customHeight="1" x14ac:dyDescent="0.15">
      <c r="A61" s="27" t="s">
        <v>201</v>
      </c>
      <c r="B61" s="40" t="s">
        <v>93</v>
      </c>
      <c r="C61" s="41" t="s">
        <v>67</v>
      </c>
      <c r="D61" s="41" t="s">
        <v>56</v>
      </c>
      <c r="E61" s="50">
        <v>20</v>
      </c>
      <c r="F61" s="37" t="s">
        <v>43</v>
      </c>
      <c r="G61" s="39">
        <v>90</v>
      </c>
      <c r="H61" s="44" t="s">
        <v>147</v>
      </c>
      <c r="I61" s="45">
        <v>4</v>
      </c>
      <c r="J61" s="46">
        <v>2.4</v>
      </c>
      <c r="K61" s="39"/>
      <c r="L61" s="39">
        <v>10320</v>
      </c>
      <c r="M61" s="39">
        <f t="shared" si="9"/>
        <v>24768</v>
      </c>
      <c r="N61" s="47">
        <f t="shared" si="10"/>
        <v>0.65500000000000003</v>
      </c>
      <c r="O61" s="29">
        <v>90</v>
      </c>
      <c r="P61" s="29">
        <v>910</v>
      </c>
      <c r="Q61" s="29">
        <v>2000</v>
      </c>
    </row>
    <row r="62" spans="1:17" s="32" customFormat="1" ht="16.5" customHeight="1" x14ac:dyDescent="0.15">
      <c r="A62" s="27" t="s">
        <v>202</v>
      </c>
      <c r="B62" s="52" t="s">
        <v>95</v>
      </c>
      <c r="C62" s="41" t="s">
        <v>75</v>
      </c>
      <c r="D62" s="41" t="s">
        <v>56</v>
      </c>
      <c r="E62" s="50">
        <v>24</v>
      </c>
      <c r="F62" s="37" t="s">
        <v>43</v>
      </c>
      <c r="G62" s="39">
        <v>42</v>
      </c>
      <c r="H62" s="44" t="s">
        <v>76</v>
      </c>
      <c r="I62" s="45">
        <v>18</v>
      </c>
      <c r="J62" s="46">
        <v>3</v>
      </c>
      <c r="K62" s="39">
        <v>1.2</v>
      </c>
      <c r="L62" s="39">
        <v>4010</v>
      </c>
      <c r="M62" s="39">
        <f t="shared" si="9"/>
        <v>12030</v>
      </c>
      <c r="N62" s="38">
        <f t="shared" si="10"/>
        <v>0.36099999999999999</v>
      </c>
      <c r="O62" s="26">
        <v>42</v>
      </c>
      <c r="P62" s="26">
        <v>263</v>
      </c>
      <c r="Q62" s="26">
        <v>1820</v>
      </c>
    </row>
    <row r="63" spans="1:17" s="32" customFormat="1" ht="16.5" customHeight="1" x14ac:dyDescent="0.15">
      <c r="A63" s="27" t="s">
        <v>203</v>
      </c>
      <c r="B63" s="52" t="s">
        <v>95</v>
      </c>
      <c r="C63" s="41" t="s">
        <v>75</v>
      </c>
      <c r="D63" s="41" t="s">
        <v>56</v>
      </c>
      <c r="E63" s="50">
        <v>24</v>
      </c>
      <c r="F63" s="37" t="s">
        <v>43</v>
      </c>
      <c r="G63" s="39">
        <v>42</v>
      </c>
      <c r="H63" s="44" t="s">
        <v>77</v>
      </c>
      <c r="I63" s="45">
        <v>12</v>
      </c>
      <c r="J63" s="46">
        <v>3</v>
      </c>
      <c r="K63" s="39"/>
      <c r="L63" s="39">
        <v>4010</v>
      </c>
      <c r="M63" s="39">
        <f t="shared" si="9"/>
        <v>12030</v>
      </c>
      <c r="N63" s="38">
        <f t="shared" si="10"/>
        <v>0.38</v>
      </c>
      <c r="O63" s="26">
        <v>42</v>
      </c>
      <c r="P63" s="26">
        <v>415</v>
      </c>
      <c r="Q63" s="26">
        <v>1820</v>
      </c>
    </row>
    <row r="64" spans="1:17" s="32" customFormat="1" ht="16.5" customHeight="1" x14ac:dyDescent="0.15">
      <c r="A64" s="27" t="s">
        <v>204</v>
      </c>
      <c r="B64" s="52" t="s">
        <v>95</v>
      </c>
      <c r="C64" s="41" t="s">
        <v>78</v>
      </c>
      <c r="D64" s="41" t="s">
        <v>56</v>
      </c>
      <c r="E64" s="50">
        <v>24</v>
      </c>
      <c r="F64" s="37" t="s">
        <v>43</v>
      </c>
      <c r="G64" s="39">
        <v>80</v>
      </c>
      <c r="H64" s="44" t="s">
        <v>79</v>
      </c>
      <c r="I64" s="45">
        <v>18</v>
      </c>
      <c r="J64" s="46">
        <v>1.5</v>
      </c>
      <c r="K64" s="39">
        <v>2.2000000000000002</v>
      </c>
      <c r="L64" s="39">
        <v>7580</v>
      </c>
      <c r="M64" s="39">
        <f t="shared" si="9"/>
        <v>11370</v>
      </c>
      <c r="N64" s="38">
        <f t="shared" si="10"/>
        <v>0.34399999999999997</v>
      </c>
      <c r="O64" s="26">
        <v>80</v>
      </c>
      <c r="P64" s="26">
        <v>263</v>
      </c>
      <c r="Q64" s="26">
        <v>910</v>
      </c>
    </row>
    <row r="65" spans="1:17" s="32" customFormat="1" ht="16.5" customHeight="1" x14ac:dyDescent="0.15">
      <c r="A65" s="27" t="s">
        <v>205</v>
      </c>
      <c r="B65" s="52" t="s">
        <v>95</v>
      </c>
      <c r="C65" s="41" t="s">
        <v>78</v>
      </c>
      <c r="D65" s="41" t="s">
        <v>56</v>
      </c>
      <c r="E65" s="50">
        <v>24</v>
      </c>
      <c r="F65" s="37" t="s">
        <v>43</v>
      </c>
      <c r="G65" s="39">
        <v>80</v>
      </c>
      <c r="H65" s="53" t="s">
        <v>80</v>
      </c>
      <c r="I65" s="45">
        <v>14</v>
      </c>
      <c r="J65" s="51">
        <v>1.75</v>
      </c>
      <c r="K65" s="39"/>
      <c r="L65" s="39">
        <v>7580</v>
      </c>
      <c r="M65" s="39">
        <f t="shared" si="9"/>
        <v>13265</v>
      </c>
      <c r="N65" s="38">
        <f t="shared" si="10"/>
        <v>0.42199999999999999</v>
      </c>
      <c r="O65" s="26">
        <v>80</v>
      </c>
      <c r="P65" s="26">
        <v>415</v>
      </c>
      <c r="Q65" s="26">
        <v>910</v>
      </c>
    </row>
    <row r="66" spans="1:17" ht="16.5" customHeight="1" x14ac:dyDescent="0.15">
      <c r="A66" s="27" t="s">
        <v>206</v>
      </c>
      <c r="B66" s="40" t="s">
        <v>120</v>
      </c>
      <c r="C66" s="41" t="s">
        <v>121</v>
      </c>
      <c r="D66" s="41" t="s">
        <v>81</v>
      </c>
      <c r="E66" s="44">
        <v>16</v>
      </c>
      <c r="F66" s="37" t="s">
        <v>43</v>
      </c>
      <c r="G66" s="39">
        <v>89</v>
      </c>
      <c r="H66" s="44" t="s">
        <v>122</v>
      </c>
      <c r="I66" s="45">
        <v>9</v>
      </c>
      <c r="J66" s="46">
        <v>2.9</v>
      </c>
      <c r="K66" s="39">
        <v>2.2999999999999998</v>
      </c>
      <c r="L66" s="39">
        <v>7790</v>
      </c>
      <c r="M66" s="39">
        <f t="shared" ref="M66:M82" si="11">L66*J66</f>
        <v>22591</v>
      </c>
      <c r="N66" s="38">
        <f t="shared" si="10"/>
        <v>0.70499999999999996</v>
      </c>
      <c r="O66" s="29">
        <v>89</v>
      </c>
      <c r="P66" s="29">
        <v>375</v>
      </c>
      <c r="Q66" s="29">
        <v>2350</v>
      </c>
    </row>
    <row r="67" spans="1:17" ht="16.5" customHeight="1" x14ac:dyDescent="0.15">
      <c r="A67" s="27" t="s">
        <v>207</v>
      </c>
      <c r="B67" s="40" t="s">
        <v>120</v>
      </c>
      <c r="C67" s="41" t="s">
        <v>121</v>
      </c>
      <c r="D67" s="41" t="s">
        <v>81</v>
      </c>
      <c r="E67" s="44">
        <v>16</v>
      </c>
      <c r="F67" s="37" t="s">
        <v>43</v>
      </c>
      <c r="G67" s="39">
        <v>89</v>
      </c>
      <c r="H67" s="44" t="s">
        <v>123</v>
      </c>
      <c r="I67" s="45">
        <v>9</v>
      </c>
      <c r="J67" s="46">
        <v>2.9</v>
      </c>
      <c r="K67" s="39"/>
      <c r="L67" s="39">
        <v>7790</v>
      </c>
      <c r="M67" s="39">
        <f t="shared" si="11"/>
        <v>22591</v>
      </c>
      <c r="N67" s="38">
        <f t="shared" si="10"/>
        <v>0.79900000000000004</v>
      </c>
      <c r="O67" s="29">
        <v>89</v>
      </c>
      <c r="P67" s="29">
        <v>425</v>
      </c>
      <c r="Q67" s="29">
        <v>2350</v>
      </c>
    </row>
    <row r="68" spans="1:17" ht="16.5" customHeight="1" x14ac:dyDescent="0.15">
      <c r="A68" s="27" t="s">
        <v>208</v>
      </c>
      <c r="B68" s="40" t="s">
        <v>120</v>
      </c>
      <c r="C68" s="41" t="s">
        <v>121</v>
      </c>
      <c r="D68" s="41" t="s">
        <v>81</v>
      </c>
      <c r="E68" s="44">
        <v>16</v>
      </c>
      <c r="F68" s="37" t="s">
        <v>43</v>
      </c>
      <c r="G68" s="39">
        <v>89</v>
      </c>
      <c r="H68" s="44" t="s">
        <v>124</v>
      </c>
      <c r="I68" s="45">
        <v>8</v>
      </c>
      <c r="J68" s="46">
        <v>3</v>
      </c>
      <c r="K68" s="39"/>
      <c r="L68" s="39">
        <v>7790</v>
      </c>
      <c r="M68" s="39">
        <f t="shared" si="11"/>
        <v>23370</v>
      </c>
      <c r="N68" s="38">
        <f t="shared" si="10"/>
        <v>0.73099999999999998</v>
      </c>
      <c r="O68" s="29">
        <v>89</v>
      </c>
      <c r="P68" s="29">
        <v>375</v>
      </c>
      <c r="Q68" s="29">
        <v>2740</v>
      </c>
    </row>
    <row r="69" spans="1:17" ht="16.5" customHeight="1" x14ac:dyDescent="0.15">
      <c r="A69" s="27" t="s">
        <v>209</v>
      </c>
      <c r="B69" s="40" t="s">
        <v>120</v>
      </c>
      <c r="C69" s="41" t="s">
        <v>121</v>
      </c>
      <c r="D69" s="41" t="s">
        <v>81</v>
      </c>
      <c r="E69" s="44">
        <v>16</v>
      </c>
      <c r="F69" s="37" t="s">
        <v>43</v>
      </c>
      <c r="G69" s="39">
        <v>89</v>
      </c>
      <c r="H69" s="44" t="s">
        <v>125</v>
      </c>
      <c r="I69" s="45">
        <v>8</v>
      </c>
      <c r="J69" s="46">
        <v>3</v>
      </c>
      <c r="K69" s="39"/>
      <c r="L69" s="39">
        <v>7790</v>
      </c>
      <c r="M69" s="39">
        <f t="shared" si="11"/>
        <v>23370</v>
      </c>
      <c r="N69" s="38">
        <f t="shared" si="10"/>
        <v>0.82899999999999996</v>
      </c>
      <c r="O69" s="29">
        <v>89</v>
      </c>
      <c r="P69" s="29">
        <v>425</v>
      </c>
      <c r="Q69" s="29">
        <v>2740</v>
      </c>
    </row>
    <row r="70" spans="1:17" ht="16.5" customHeight="1" x14ac:dyDescent="0.15">
      <c r="A70" s="27" t="s">
        <v>210</v>
      </c>
      <c r="B70" s="40" t="s">
        <v>120</v>
      </c>
      <c r="C70" s="41" t="s">
        <v>126</v>
      </c>
      <c r="D70" s="41" t="s">
        <v>81</v>
      </c>
      <c r="E70" s="44">
        <v>16</v>
      </c>
      <c r="F70" s="37" t="s">
        <v>43</v>
      </c>
      <c r="G70" s="39">
        <v>105</v>
      </c>
      <c r="H70" s="44" t="s">
        <v>127</v>
      </c>
      <c r="I70" s="45">
        <v>8</v>
      </c>
      <c r="J70" s="46">
        <v>3</v>
      </c>
      <c r="K70" s="39">
        <v>2.8</v>
      </c>
      <c r="L70" s="39">
        <v>9020</v>
      </c>
      <c r="M70" s="39">
        <f t="shared" si="11"/>
        <v>27060</v>
      </c>
      <c r="N70" s="38">
        <f t="shared" si="10"/>
        <v>0.90900000000000003</v>
      </c>
      <c r="O70" s="29">
        <v>105</v>
      </c>
      <c r="P70" s="29">
        <v>395</v>
      </c>
      <c r="Q70" s="29">
        <v>2740</v>
      </c>
    </row>
    <row r="71" spans="1:17" ht="16.5" customHeight="1" x14ac:dyDescent="0.15">
      <c r="A71" s="27" t="s">
        <v>211</v>
      </c>
      <c r="B71" s="40" t="s">
        <v>120</v>
      </c>
      <c r="C71" s="41" t="s">
        <v>126</v>
      </c>
      <c r="D71" s="41" t="s">
        <v>81</v>
      </c>
      <c r="E71" s="44">
        <v>16</v>
      </c>
      <c r="F71" s="37" t="s">
        <v>43</v>
      </c>
      <c r="G71" s="39">
        <v>105</v>
      </c>
      <c r="H71" s="44" t="s">
        <v>128</v>
      </c>
      <c r="I71" s="45">
        <v>8</v>
      </c>
      <c r="J71" s="46">
        <v>3</v>
      </c>
      <c r="K71" s="39"/>
      <c r="L71" s="39">
        <v>9020</v>
      </c>
      <c r="M71" s="39">
        <f t="shared" si="11"/>
        <v>27060</v>
      </c>
      <c r="N71" s="38">
        <f t="shared" si="10"/>
        <v>0.98899999999999999</v>
      </c>
      <c r="O71" s="29">
        <v>105</v>
      </c>
      <c r="P71" s="29">
        <v>430</v>
      </c>
      <c r="Q71" s="29">
        <v>2740</v>
      </c>
    </row>
    <row r="72" spans="1:17" ht="16.5" customHeight="1" x14ac:dyDescent="0.15">
      <c r="A72" s="27" t="s">
        <v>212</v>
      </c>
      <c r="B72" s="40" t="s">
        <v>120</v>
      </c>
      <c r="C72" s="41" t="s">
        <v>129</v>
      </c>
      <c r="D72" s="41" t="s">
        <v>81</v>
      </c>
      <c r="E72" s="44">
        <v>16</v>
      </c>
      <c r="F72" s="37" t="s">
        <v>43</v>
      </c>
      <c r="G72" s="39">
        <v>120</v>
      </c>
      <c r="H72" s="44" t="s">
        <v>130</v>
      </c>
      <c r="I72" s="45">
        <v>6</v>
      </c>
      <c r="J72" s="46">
        <v>2.2999999999999998</v>
      </c>
      <c r="K72" s="39">
        <v>3.2</v>
      </c>
      <c r="L72" s="39">
        <v>10300</v>
      </c>
      <c r="M72" s="39">
        <f t="shared" si="11"/>
        <v>23689.999999999996</v>
      </c>
      <c r="N72" s="38">
        <f t="shared" si="10"/>
        <v>0.78700000000000003</v>
      </c>
      <c r="O72" s="29">
        <v>120</v>
      </c>
      <c r="P72" s="29">
        <v>380</v>
      </c>
      <c r="Q72" s="29">
        <v>2880</v>
      </c>
    </row>
    <row r="73" spans="1:17" ht="16.5" customHeight="1" x14ac:dyDescent="0.15">
      <c r="A73" s="27" t="s">
        <v>213</v>
      </c>
      <c r="B73" s="40" t="s">
        <v>120</v>
      </c>
      <c r="C73" s="41" t="s">
        <v>129</v>
      </c>
      <c r="D73" s="41" t="s">
        <v>81</v>
      </c>
      <c r="E73" s="44">
        <v>16</v>
      </c>
      <c r="F73" s="37" t="s">
        <v>43</v>
      </c>
      <c r="G73" s="39">
        <v>120</v>
      </c>
      <c r="H73" s="44" t="s">
        <v>131</v>
      </c>
      <c r="I73" s="45">
        <v>6</v>
      </c>
      <c r="J73" s="46">
        <v>2.2999999999999998</v>
      </c>
      <c r="K73" s="39"/>
      <c r="L73" s="39">
        <v>10300</v>
      </c>
      <c r="M73" s="39">
        <f t="shared" si="11"/>
        <v>23689.999999999996</v>
      </c>
      <c r="N73" s="38">
        <f t="shared" si="10"/>
        <v>0.88100000000000001</v>
      </c>
      <c r="O73" s="29">
        <v>120</v>
      </c>
      <c r="P73" s="29">
        <v>425</v>
      </c>
      <c r="Q73" s="29">
        <v>2880</v>
      </c>
    </row>
    <row r="74" spans="1:17" ht="16.5" customHeight="1" x14ac:dyDescent="0.15">
      <c r="A74" s="27" t="s">
        <v>214</v>
      </c>
      <c r="B74" s="40" t="s">
        <v>120</v>
      </c>
      <c r="C74" s="41" t="s">
        <v>132</v>
      </c>
      <c r="D74" s="41" t="s">
        <v>81</v>
      </c>
      <c r="E74" s="44">
        <v>16</v>
      </c>
      <c r="F74" s="37" t="s">
        <v>43</v>
      </c>
      <c r="G74" s="39">
        <v>140</v>
      </c>
      <c r="H74" s="44" t="s">
        <v>122</v>
      </c>
      <c r="I74" s="45">
        <v>5</v>
      </c>
      <c r="J74" s="46">
        <v>1.5</v>
      </c>
      <c r="K74" s="39">
        <v>3.7</v>
      </c>
      <c r="L74" s="39">
        <v>12010</v>
      </c>
      <c r="M74" s="39">
        <f t="shared" si="11"/>
        <v>18015</v>
      </c>
      <c r="N74" s="38">
        <f t="shared" si="10"/>
        <v>0.61599999999999999</v>
      </c>
      <c r="O74" s="29">
        <v>140</v>
      </c>
      <c r="P74" s="29">
        <v>375</v>
      </c>
      <c r="Q74" s="29">
        <v>2350</v>
      </c>
    </row>
    <row r="75" spans="1:17" ht="16.5" customHeight="1" x14ac:dyDescent="0.15">
      <c r="A75" s="27" t="s">
        <v>215</v>
      </c>
      <c r="B75" s="40" t="s">
        <v>120</v>
      </c>
      <c r="C75" s="41" t="s">
        <v>132</v>
      </c>
      <c r="D75" s="41" t="s">
        <v>81</v>
      </c>
      <c r="E75" s="44">
        <v>16</v>
      </c>
      <c r="F75" s="37" t="s">
        <v>43</v>
      </c>
      <c r="G75" s="39">
        <v>140</v>
      </c>
      <c r="H75" s="44" t="s">
        <v>123</v>
      </c>
      <c r="I75" s="45">
        <v>5</v>
      </c>
      <c r="J75" s="46">
        <v>1.5</v>
      </c>
      <c r="K75" s="39"/>
      <c r="L75" s="39">
        <v>12010</v>
      </c>
      <c r="M75" s="39">
        <f t="shared" si="11"/>
        <v>18015</v>
      </c>
      <c r="N75" s="38">
        <f t="shared" si="10"/>
        <v>0.69899999999999995</v>
      </c>
      <c r="O75" s="29">
        <v>140</v>
      </c>
      <c r="P75" s="29">
        <v>425</v>
      </c>
      <c r="Q75" s="29">
        <v>2350</v>
      </c>
    </row>
    <row r="76" spans="1:17" ht="16.5" customHeight="1" x14ac:dyDescent="0.15">
      <c r="A76" s="27" t="s">
        <v>216</v>
      </c>
      <c r="B76" s="40" t="s">
        <v>120</v>
      </c>
      <c r="C76" s="41" t="s">
        <v>126</v>
      </c>
      <c r="D76" s="41" t="s">
        <v>81</v>
      </c>
      <c r="E76" s="44">
        <v>16</v>
      </c>
      <c r="F76" s="37" t="s">
        <v>43</v>
      </c>
      <c r="G76" s="39">
        <v>105</v>
      </c>
      <c r="H76" s="53" t="s">
        <v>133</v>
      </c>
      <c r="I76" s="61">
        <v>1</v>
      </c>
      <c r="J76" s="46">
        <v>3</v>
      </c>
      <c r="K76" s="39">
        <v>2.8</v>
      </c>
      <c r="L76" s="39">
        <v>9020</v>
      </c>
      <c r="M76" s="39">
        <f t="shared" si="11"/>
        <v>27060</v>
      </c>
      <c r="N76" s="38">
        <f t="shared" si="10"/>
        <v>0.93500000000000005</v>
      </c>
      <c r="O76" s="29">
        <v>105</v>
      </c>
      <c r="P76" s="29">
        <v>810</v>
      </c>
      <c r="Q76" s="29">
        <v>11000</v>
      </c>
    </row>
    <row r="77" spans="1:17" ht="16.5" customHeight="1" x14ac:dyDescent="0.15">
      <c r="A77" s="27" t="s">
        <v>217</v>
      </c>
      <c r="B77" s="40" t="s">
        <v>120</v>
      </c>
      <c r="C77" s="41" t="s">
        <v>134</v>
      </c>
      <c r="D77" s="41" t="s">
        <v>81</v>
      </c>
      <c r="E77" s="44">
        <v>16</v>
      </c>
      <c r="F77" s="37" t="s">
        <v>43</v>
      </c>
      <c r="G77" s="39">
        <v>50</v>
      </c>
      <c r="H77" s="44" t="s">
        <v>135</v>
      </c>
      <c r="I77" s="61">
        <v>1</v>
      </c>
      <c r="J77" s="46">
        <v>6</v>
      </c>
      <c r="K77" s="39">
        <v>1.3</v>
      </c>
      <c r="L77" s="39">
        <v>4300</v>
      </c>
      <c r="M77" s="39">
        <f t="shared" si="11"/>
        <v>25800</v>
      </c>
      <c r="N77" s="38">
        <f t="shared" si="10"/>
        <v>1.0009999999999999</v>
      </c>
      <c r="O77" s="29">
        <v>50</v>
      </c>
      <c r="P77" s="29">
        <v>910</v>
      </c>
      <c r="Q77" s="29">
        <v>22000</v>
      </c>
    </row>
    <row r="78" spans="1:17" ht="16.5" customHeight="1" x14ac:dyDescent="0.15">
      <c r="A78" s="27" t="s">
        <v>218</v>
      </c>
      <c r="B78" s="40" t="s">
        <v>120</v>
      </c>
      <c r="C78" s="41" t="s">
        <v>126</v>
      </c>
      <c r="D78" s="41" t="s">
        <v>81</v>
      </c>
      <c r="E78" s="44">
        <v>16</v>
      </c>
      <c r="F78" s="37" t="s">
        <v>43</v>
      </c>
      <c r="G78" s="39">
        <v>105</v>
      </c>
      <c r="H78" s="44" t="s">
        <v>136</v>
      </c>
      <c r="I78" s="61">
        <v>1</v>
      </c>
      <c r="J78" s="46">
        <v>3</v>
      </c>
      <c r="K78" s="39">
        <v>2.8</v>
      </c>
      <c r="L78" s="39">
        <v>9020</v>
      </c>
      <c r="M78" s="39">
        <f t="shared" si="11"/>
        <v>27060</v>
      </c>
      <c r="N78" s="38">
        <f t="shared" si="10"/>
        <v>1.0509999999999999</v>
      </c>
      <c r="O78" s="29">
        <v>105</v>
      </c>
      <c r="P78" s="29">
        <v>910</v>
      </c>
      <c r="Q78" s="29">
        <v>11000</v>
      </c>
    </row>
    <row r="79" spans="1:17" ht="16.5" customHeight="1" x14ac:dyDescent="0.15">
      <c r="A79" s="27" t="s">
        <v>219</v>
      </c>
      <c r="B79" s="40" t="s">
        <v>137</v>
      </c>
      <c r="C79" s="41" t="s">
        <v>138</v>
      </c>
      <c r="D79" s="41" t="s">
        <v>81</v>
      </c>
      <c r="E79" s="44">
        <v>24</v>
      </c>
      <c r="F79" s="37" t="s">
        <v>43</v>
      </c>
      <c r="G79" s="39">
        <v>105</v>
      </c>
      <c r="H79" s="44" t="s">
        <v>106</v>
      </c>
      <c r="I79" s="45">
        <v>4</v>
      </c>
      <c r="J79" s="46">
        <v>1.5</v>
      </c>
      <c r="K79" s="39">
        <v>2.9</v>
      </c>
      <c r="L79" s="39">
        <v>14390</v>
      </c>
      <c r="M79" s="39">
        <f t="shared" si="11"/>
        <v>21585</v>
      </c>
      <c r="N79" s="38">
        <f t="shared" si="10"/>
        <v>0.47699999999999998</v>
      </c>
      <c r="O79" s="29">
        <v>105</v>
      </c>
      <c r="P79" s="29">
        <v>395</v>
      </c>
      <c r="Q79" s="29">
        <v>2880</v>
      </c>
    </row>
    <row r="80" spans="1:17" ht="16.5" customHeight="1" x14ac:dyDescent="0.15">
      <c r="A80" s="27" t="s">
        <v>220</v>
      </c>
      <c r="B80" s="40" t="s">
        <v>137</v>
      </c>
      <c r="C80" s="41" t="s">
        <v>138</v>
      </c>
      <c r="D80" s="41" t="s">
        <v>81</v>
      </c>
      <c r="E80" s="44">
        <v>24</v>
      </c>
      <c r="F80" s="37" t="s">
        <v>43</v>
      </c>
      <c r="G80" s="39">
        <v>105</v>
      </c>
      <c r="H80" s="44" t="s">
        <v>107</v>
      </c>
      <c r="I80" s="45">
        <v>4</v>
      </c>
      <c r="J80" s="46">
        <v>1.5</v>
      </c>
      <c r="K80" s="39"/>
      <c r="L80" s="39">
        <v>14390</v>
      </c>
      <c r="M80" s="39">
        <f t="shared" si="11"/>
        <v>21585</v>
      </c>
      <c r="N80" s="38">
        <f t="shared" si="10"/>
        <v>0.52</v>
      </c>
      <c r="O80" s="29">
        <v>105</v>
      </c>
      <c r="P80" s="29">
        <v>430</v>
      </c>
      <c r="Q80" s="29">
        <v>2880</v>
      </c>
    </row>
    <row r="81" spans="1:17" ht="16.5" customHeight="1" x14ac:dyDescent="0.15">
      <c r="A81" s="27" t="s">
        <v>221</v>
      </c>
      <c r="B81" s="40" t="s">
        <v>137</v>
      </c>
      <c r="C81" s="41" t="s">
        <v>139</v>
      </c>
      <c r="D81" s="41" t="s">
        <v>81</v>
      </c>
      <c r="E81" s="44">
        <v>24</v>
      </c>
      <c r="F81" s="37" t="s">
        <v>43</v>
      </c>
      <c r="G81" s="39">
        <v>120</v>
      </c>
      <c r="H81" s="44" t="s">
        <v>140</v>
      </c>
      <c r="I81" s="45">
        <v>4</v>
      </c>
      <c r="J81" s="46">
        <v>1.5</v>
      </c>
      <c r="K81" s="39">
        <v>3.3</v>
      </c>
      <c r="L81" s="39">
        <v>16440</v>
      </c>
      <c r="M81" s="39">
        <f t="shared" si="11"/>
        <v>24660</v>
      </c>
      <c r="N81" s="38">
        <f t="shared" si="10"/>
        <v>0.51800000000000002</v>
      </c>
      <c r="O81" s="29">
        <v>120</v>
      </c>
      <c r="P81" s="29">
        <v>390</v>
      </c>
      <c r="Q81" s="29">
        <v>2770</v>
      </c>
    </row>
    <row r="82" spans="1:17" ht="16.5" customHeight="1" x14ac:dyDescent="0.15">
      <c r="A82" s="27" t="s">
        <v>222</v>
      </c>
      <c r="B82" s="40" t="s">
        <v>137</v>
      </c>
      <c r="C82" s="41" t="s">
        <v>139</v>
      </c>
      <c r="D82" s="41" t="s">
        <v>81</v>
      </c>
      <c r="E82" s="44">
        <v>24</v>
      </c>
      <c r="F82" s="37" t="s">
        <v>43</v>
      </c>
      <c r="G82" s="39">
        <v>120</v>
      </c>
      <c r="H82" s="44" t="s">
        <v>141</v>
      </c>
      <c r="I82" s="45">
        <v>4</v>
      </c>
      <c r="J82" s="46">
        <v>1.5</v>
      </c>
      <c r="K82" s="39"/>
      <c r="L82" s="39">
        <v>16440</v>
      </c>
      <c r="M82" s="39">
        <f t="shared" si="11"/>
        <v>24660</v>
      </c>
      <c r="N82" s="38">
        <f t="shared" si="10"/>
        <v>0.57099999999999995</v>
      </c>
      <c r="O82" s="29">
        <v>120</v>
      </c>
      <c r="P82" s="29">
        <v>430</v>
      </c>
      <c r="Q82" s="29">
        <v>2770</v>
      </c>
    </row>
    <row r="83" spans="1:17" ht="16.5" customHeight="1" x14ac:dyDescent="0.15">
      <c r="A83" s="70" t="s">
        <v>157</v>
      </c>
      <c r="B83" s="37"/>
      <c r="C83" s="55"/>
      <c r="D83" s="37"/>
      <c r="E83" s="37"/>
      <c r="F83" s="37"/>
      <c r="G83" s="55"/>
      <c r="H83" s="55"/>
      <c r="I83" s="55"/>
      <c r="J83" s="37"/>
      <c r="K83" s="37"/>
      <c r="L83" s="37"/>
      <c r="M83" s="37"/>
      <c r="N83" s="37"/>
    </row>
    <row r="84" spans="1:17" ht="16.5" customHeight="1" x14ac:dyDescent="0.15">
      <c r="A84" s="27" t="s">
        <v>223</v>
      </c>
      <c r="B84" s="40" t="s">
        <v>102</v>
      </c>
      <c r="C84" s="41" t="s">
        <v>103</v>
      </c>
      <c r="D84" s="56" t="s">
        <v>56</v>
      </c>
      <c r="E84" s="37">
        <v>14</v>
      </c>
      <c r="F84" s="37" t="s">
        <v>43</v>
      </c>
      <c r="G84" s="39">
        <v>89</v>
      </c>
      <c r="H84" s="37" t="s">
        <v>104</v>
      </c>
      <c r="I84" s="42">
        <v>10</v>
      </c>
      <c r="J84" s="43">
        <v>3.2</v>
      </c>
      <c r="K84" s="39">
        <v>2.2999999999999998</v>
      </c>
      <c r="L84" s="39">
        <v>7390</v>
      </c>
      <c r="M84" s="39">
        <f t="shared" si="9"/>
        <v>23648</v>
      </c>
      <c r="N84" s="38">
        <f t="shared" ref="N84:N113" si="12">ROUNDDOWN(O84*P84*Q84/10^9*I84,3)</f>
        <v>0.88200000000000001</v>
      </c>
      <c r="O84" s="29">
        <v>89</v>
      </c>
      <c r="P84" s="29">
        <v>420</v>
      </c>
      <c r="Q84" s="29">
        <v>2360</v>
      </c>
    </row>
    <row r="85" spans="1:17" ht="16.5" customHeight="1" x14ac:dyDescent="0.15">
      <c r="A85" s="27" t="s">
        <v>224</v>
      </c>
      <c r="B85" s="40" t="s">
        <v>102</v>
      </c>
      <c r="C85" s="41" t="s">
        <v>105</v>
      </c>
      <c r="D85" s="56" t="s">
        <v>56</v>
      </c>
      <c r="E85" s="37">
        <v>14</v>
      </c>
      <c r="F85" s="37" t="s">
        <v>43</v>
      </c>
      <c r="G85" s="39">
        <v>90</v>
      </c>
      <c r="H85" s="37" t="s">
        <v>106</v>
      </c>
      <c r="I85" s="42">
        <v>10</v>
      </c>
      <c r="J85" s="43">
        <v>3.9</v>
      </c>
      <c r="K85" s="39">
        <v>2.4</v>
      </c>
      <c r="L85" s="39">
        <v>7550</v>
      </c>
      <c r="M85" s="39">
        <f t="shared" si="9"/>
        <v>29445</v>
      </c>
      <c r="N85" s="38">
        <f t="shared" si="12"/>
        <v>1.0229999999999999</v>
      </c>
      <c r="O85" s="29">
        <v>90</v>
      </c>
      <c r="P85" s="29">
        <v>395</v>
      </c>
      <c r="Q85" s="29">
        <v>2880</v>
      </c>
    </row>
    <row r="86" spans="1:17" ht="16.5" customHeight="1" x14ac:dyDescent="0.15">
      <c r="A86" s="27" t="s">
        <v>225</v>
      </c>
      <c r="B86" s="40" t="s">
        <v>102</v>
      </c>
      <c r="C86" s="41" t="s">
        <v>105</v>
      </c>
      <c r="D86" s="56" t="s">
        <v>56</v>
      </c>
      <c r="E86" s="37">
        <v>14</v>
      </c>
      <c r="F86" s="37" t="s">
        <v>43</v>
      </c>
      <c r="G86" s="39">
        <v>90</v>
      </c>
      <c r="H86" s="37" t="s">
        <v>107</v>
      </c>
      <c r="I86" s="42">
        <v>10</v>
      </c>
      <c r="J86" s="43">
        <v>3.9</v>
      </c>
      <c r="K86" s="39"/>
      <c r="L86" s="39">
        <v>7550</v>
      </c>
      <c r="M86" s="39">
        <f t="shared" si="9"/>
        <v>29445</v>
      </c>
      <c r="N86" s="38">
        <f t="shared" si="12"/>
        <v>1.1140000000000001</v>
      </c>
      <c r="O86" s="29">
        <v>90</v>
      </c>
      <c r="P86" s="29">
        <v>430</v>
      </c>
      <c r="Q86" s="29">
        <v>2880</v>
      </c>
    </row>
    <row r="87" spans="1:17" ht="16.5" customHeight="1" x14ac:dyDescent="0.15">
      <c r="A87" s="27" t="s">
        <v>226</v>
      </c>
      <c r="B87" s="40" t="s">
        <v>102</v>
      </c>
      <c r="C87" s="41" t="s">
        <v>105</v>
      </c>
      <c r="D87" s="56" t="s">
        <v>56</v>
      </c>
      <c r="E87" s="37">
        <v>14</v>
      </c>
      <c r="F87" s="37" t="s">
        <v>43</v>
      </c>
      <c r="G87" s="39">
        <v>90</v>
      </c>
      <c r="H87" s="37" t="s">
        <v>108</v>
      </c>
      <c r="I87" s="42">
        <v>10</v>
      </c>
      <c r="J87" s="43">
        <v>4.3</v>
      </c>
      <c r="K87" s="39"/>
      <c r="L87" s="39">
        <v>7550</v>
      </c>
      <c r="M87" s="39">
        <f t="shared" si="9"/>
        <v>32465</v>
      </c>
      <c r="N87" s="38">
        <f t="shared" si="12"/>
        <v>1.218</v>
      </c>
      <c r="O87" s="29">
        <v>90</v>
      </c>
      <c r="P87" s="29">
        <v>470</v>
      </c>
      <c r="Q87" s="29">
        <v>2880</v>
      </c>
    </row>
    <row r="88" spans="1:17" ht="16.5" customHeight="1" x14ac:dyDescent="0.15">
      <c r="A88" s="27" t="s">
        <v>152</v>
      </c>
      <c r="B88" s="40" t="s">
        <v>102</v>
      </c>
      <c r="C88" s="41" t="s">
        <v>109</v>
      </c>
      <c r="D88" s="56" t="s">
        <v>56</v>
      </c>
      <c r="E88" s="37">
        <v>14</v>
      </c>
      <c r="F88" s="37" t="s">
        <v>43</v>
      </c>
      <c r="G88" s="39">
        <v>105</v>
      </c>
      <c r="H88" s="37" t="s">
        <v>16</v>
      </c>
      <c r="I88" s="42">
        <v>9</v>
      </c>
      <c r="J88" s="43">
        <v>3.5</v>
      </c>
      <c r="K88" s="39">
        <v>2.8</v>
      </c>
      <c r="L88" s="39">
        <v>8180</v>
      </c>
      <c r="M88" s="39">
        <f t="shared" si="9"/>
        <v>28630</v>
      </c>
      <c r="N88" s="38">
        <f t="shared" si="12"/>
        <v>1.075</v>
      </c>
      <c r="O88" s="29">
        <v>105</v>
      </c>
      <c r="P88" s="29">
        <v>395</v>
      </c>
      <c r="Q88" s="29">
        <v>2880</v>
      </c>
    </row>
    <row r="89" spans="1:17" ht="16.5" customHeight="1" x14ac:dyDescent="0.15">
      <c r="A89" s="27" t="s">
        <v>227</v>
      </c>
      <c r="B89" s="40" t="s">
        <v>102</v>
      </c>
      <c r="C89" s="41" t="s">
        <v>109</v>
      </c>
      <c r="D89" s="56" t="s">
        <v>56</v>
      </c>
      <c r="E89" s="37">
        <v>14</v>
      </c>
      <c r="F89" s="37" t="s">
        <v>43</v>
      </c>
      <c r="G89" s="39">
        <v>105</v>
      </c>
      <c r="H89" s="44" t="s">
        <v>107</v>
      </c>
      <c r="I89" s="45">
        <v>7</v>
      </c>
      <c r="J89" s="46">
        <v>2.7</v>
      </c>
      <c r="K89" s="39"/>
      <c r="L89" s="39">
        <v>8180</v>
      </c>
      <c r="M89" s="39">
        <f t="shared" si="9"/>
        <v>22086</v>
      </c>
      <c r="N89" s="38">
        <f t="shared" si="12"/>
        <v>0.91</v>
      </c>
      <c r="O89" s="29">
        <v>105</v>
      </c>
      <c r="P89" s="29">
        <v>430</v>
      </c>
      <c r="Q89" s="29">
        <v>2880</v>
      </c>
    </row>
    <row r="90" spans="1:17" ht="16.5" customHeight="1" x14ac:dyDescent="0.15">
      <c r="A90" s="27" t="s">
        <v>228</v>
      </c>
      <c r="B90" s="40" t="s">
        <v>102</v>
      </c>
      <c r="C90" s="41" t="s">
        <v>109</v>
      </c>
      <c r="D90" s="56" t="s">
        <v>56</v>
      </c>
      <c r="E90" s="37">
        <v>14</v>
      </c>
      <c r="F90" s="37" t="s">
        <v>43</v>
      </c>
      <c r="G90" s="39">
        <v>105</v>
      </c>
      <c r="H90" s="37" t="s">
        <v>18</v>
      </c>
      <c r="I90" s="42">
        <v>7</v>
      </c>
      <c r="J90" s="43">
        <v>3</v>
      </c>
      <c r="K90" s="39"/>
      <c r="L90" s="39">
        <v>8180</v>
      </c>
      <c r="M90" s="39">
        <f t="shared" si="9"/>
        <v>24540</v>
      </c>
      <c r="N90" s="38">
        <f t="shared" si="12"/>
        <v>0.99399999999999999</v>
      </c>
      <c r="O90" s="29">
        <v>105</v>
      </c>
      <c r="P90" s="29">
        <v>470</v>
      </c>
      <c r="Q90" s="29">
        <v>2880</v>
      </c>
    </row>
    <row r="91" spans="1:17" ht="16.5" customHeight="1" x14ac:dyDescent="0.15">
      <c r="A91" s="27" t="s">
        <v>229</v>
      </c>
      <c r="B91" s="57" t="s">
        <v>110</v>
      </c>
      <c r="C91" s="41" t="s">
        <v>111</v>
      </c>
      <c r="D91" s="58" t="s">
        <v>112</v>
      </c>
      <c r="E91" s="44">
        <v>10</v>
      </c>
      <c r="F91" s="37" t="s">
        <v>43</v>
      </c>
      <c r="G91" s="44">
        <v>50</v>
      </c>
      <c r="H91" s="44" t="s">
        <v>113</v>
      </c>
      <c r="I91" s="45">
        <v>24</v>
      </c>
      <c r="J91" s="46">
        <v>9.5</v>
      </c>
      <c r="K91" s="39">
        <v>1.2</v>
      </c>
      <c r="L91" s="39">
        <v>2450</v>
      </c>
      <c r="M91" s="39">
        <f t="shared" si="9"/>
        <v>23275</v>
      </c>
      <c r="N91" s="59">
        <f t="shared" si="12"/>
        <v>1.486</v>
      </c>
      <c r="O91" s="29">
        <v>50</v>
      </c>
      <c r="P91" s="29">
        <v>430</v>
      </c>
      <c r="Q91" s="29">
        <v>2880</v>
      </c>
    </row>
    <row r="92" spans="1:17" ht="16.5" customHeight="1" x14ac:dyDescent="0.15">
      <c r="A92" s="27" t="s">
        <v>230</v>
      </c>
      <c r="B92" s="57" t="s">
        <v>110</v>
      </c>
      <c r="C92" s="41" t="s">
        <v>114</v>
      </c>
      <c r="D92" s="58" t="s">
        <v>112</v>
      </c>
      <c r="E92" s="44">
        <v>10</v>
      </c>
      <c r="F92" s="37" t="s">
        <v>43</v>
      </c>
      <c r="G92" s="39">
        <v>100</v>
      </c>
      <c r="H92" s="44" t="s">
        <v>106</v>
      </c>
      <c r="I92" s="45">
        <v>12</v>
      </c>
      <c r="J92" s="46">
        <v>4.7</v>
      </c>
      <c r="K92" s="39">
        <v>2.2999999999999998</v>
      </c>
      <c r="L92" s="39">
        <v>5420</v>
      </c>
      <c r="M92" s="39">
        <f t="shared" si="9"/>
        <v>25474</v>
      </c>
      <c r="N92" s="59">
        <f t="shared" si="12"/>
        <v>1.365</v>
      </c>
      <c r="O92" s="29">
        <v>100</v>
      </c>
      <c r="P92" s="29">
        <v>395</v>
      </c>
      <c r="Q92" s="29">
        <v>2880</v>
      </c>
    </row>
    <row r="93" spans="1:17" ht="16.5" customHeight="1" x14ac:dyDescent="0.15">
      <c r="A93" s="27" t="s">
        <v>231</v>
      </c>
      <c r="B93" s="57" t="s">
        <v>110</v>
      </c>
      <c r="C93" s="41" t="s">
        <v>114</v>
      </c>
      <c r="D93" s="58" t="s">
        <v>112</v>
      </c>
      <c r="E93" s="44">
        <v>10</v>
      </c>
      <c r="F93" s="37" t="s">
        <v>43</v>
      </c>
      <c r="G93" s="39">
        <v>100</v>
      </c>
      <c r="H93" s="44" t="s">
        <v>107</v>
      </c>
      <c r="I93" s="45">
        <v>12</v>
      </c>
      <c r="J93" s="46">
        <v>4.7</v>
      </c>
      <c r="K93" s="39"/>
      <c r="L93" s="39">
        <v>5420</v>
      </c>
      <c r="M93" s="39">
        <f t="shared" si="9"/>
        <v>25474</v>
      </c>
      <c r="N93" s="59">
        <f t="shared" si="12"/>
        <v>1.486</v>
      </c>
      <c r="O93" s="29">
        <v>100</v>
      </c>
      <c r="P93" s="29">
        <v>430</v>
      </c>
      <c r="Q93" s="29">
        <v>2880</v>
      </c>
    </row>
    <row r="94" spans="1:17" ht="16.5" customHeight="1" x14ac:dyDescent="0.15">
      <c r="A94" s="27" t="s">
        <v>232</v>
      </c>
      <c r="B94" s="57" t="s">
        <v>110</v>
      </c>
      <c r="C94" s="41" t="s">
        <v>114</v>
      </c>
      <c r="D94" s="58" t="s">
        <v>112</v>
      </c>
      <c r="E94" s="44">
        <v>10</v>
      </c>
      <c r="F94" s="37" t="s">
        <v>43</v>
      </c>
      <c r="G94" s="39">
        <v>100</v>
      </c>
      <c r="H94" s="44" t="s">
        <v>108</v>
      </c>
      <c r="I94" s="45">
        <v>11</v>
      </c>
      <c r="J94" s="46">
        <v>4.7</v>
      </c>
      <c r="K94" s="39"/>
      <c r="L94" s="39">
        <v>5420</v>
      </c>
      <c r="M94" s="39">
        <f t="shared" si="9"/>
        <v>25474</v>
      </c>
      <c r="N94" s="59">
        <f t="shared" si="12"/>
        <v>1.488</v>
      </c>
      <c r="O94" s="29">
        <v>100</v>
      </c>
      <c r="P94" s="29">
        <v>470</v>
      </c>
      <c r="Q94" s="29">
        <v>2880</v>
      </c>
    </row>
    <row r="95" spans="1:17" ht="16.5" customHeight="1" x14ac:dyDescent="0.15">
      <c r="A95" s="27" t="s">
        <v>233</v>
      </c>
      <c r="B95" s="40" t="s">
        <v>118</v>
      </c>
      <c r="C95" s="41" t="s">
        <v>119</v>
      </c>
      <c r="D95" s="41" t="s">
        <v>56</v>
      </c>
      <c r="E95" s="44">
        <v>16</v>
      </c>
      <c r="F95" s="37" t="s">
        <v>43</v>
      </c>
      <c r="G95" s="39">
        <v>100</v>
      </c>
      <c r="H95" s="44" t="s">
        <v>107</v>
      </c>
      <c r="I95" s="45">
        <v>8</v>
      </c>
      <c r="J95" s="46">
        <v>3.1</v>
      </c>
      <c r="K95" s="39">
        <v>2.7</v>
      </c>
      <c r="L95" s="39">
        <v>7100</v>
      </c>
      <c r="M95" s="39">
        <f t="shared" si="9"/>
        <v>22010</v>
      </c>
      <c r="N95" s="38">
        <f t="shared" si="12"/>
        <v>0.99</v>
      </c>
      <c r="O95" s="29">
        <v>100</v>
      </c>
      <c r="P95" s="29">
        <v>430</v>
      </c>
      <c r="Q95" s="29">
        <v>2880</v>
      </c>
    </row>
    <row r="96" spans="1:17" s="26" customFormat="1" ht="16.5" customHeight="1" x14ac:dyDescent="0.15">
      <c r="A96" s="27" t="s">
        <v>234</v>
      </c>
      <c r="B96" s="40" t="s">
        <v>97</v>
      </c>
      <c r="C96" s="41" t="s">
        <v>98</v>
      </c>
      <c r="D96" s="41" t="s">
        <v>56</v>
      </c>
      <c r="E96" s="37">
        <v>32</v>
      </c>
      <c r="F96" s="37" t="s">
        <v>43</v>
      </c>
      <c r="G96" s="39">
        <v>45</v>
      </c>
      <c r="H96" s="37" t="s">
        <v>99</v>
      </c>
      <c r="I96" s="42">
        <v>10</v>
      </c>
      <c r="J96" s="43">
        <v>2.5</v>
      </c>
      <c r="K96" s="60">
        <v>1.3</v>
      </c>
      <c r="L96" s="63">
        <v>8690</v>
      </c>
      <c r="M96" s="39">
        <f t="shared" si="9"/>
        <v>21725</v>
      </c>
      <c r="N96" s="38">
        <f t="shared" si="12"/>
        <v>0.33500000000000002</v>
      </c>
      <c r="O96" s="26">
        <v>45</v>
      </c>
      <c r="P96" s="26">
        <v>410</v>
      </c>
      <c r="Q96" s="26">
        <v>1820</v>
      </c>
    </row>
    <row r="97" spans="1:17" ht="16.5" customHeight="1" x14ac:dyDescent="0.15">
      <c r="A97" s="27" t="s">
        <v>206</v>
      </c>
      <c r="B97" s="40" t="s">
        <v>120</v>
      </c>
      <c r="C97" s="41" t="s">
        <v>121</v>
      </c>
      <c r="D97" s="41" t="s">
        <v>81</v>
      </c>
      <c r="E97" s="44">
        <v>16</v>
      </c>
      <c r="F97" s="37" t="s">
        <v>43</v>
      </c>
      <c r="G97" s="39">
        <v>89</v>
      </c>
      <c r="H97" s="44" t="s">
        <v>122</v>
      </c>
      <c r="I97" s="45">
        <v>9</v>
      </c>
      <c r="J97" s="46">
        <v>2.9</v>
      </c>
      <c r="K97" s="39">
        <v>2.2999999999999998</v>
      </c>
      <c r="L97" s="39">
        <v>7790</v>
      </c>
      <c r="M97" s="39">
        <f t="shared" si="9"/>
        <v>22591</v>
      </c>
      <c r="N97" s="38">
        <f t="shared" si="12"/>
        <v>0.70499999999999996</v>
      </c>
      <c r="O97" s="29">
        <v>89</v>
      </c>
      <c r="P97" s="29">
        <v>375</v>
      </c>
      <c r="Q97" s="29">
        <v>2350</v>
      </c>
    </row>
    <row r="98" spans="1:17" ht="16.5" customHeight="1" x14ac:dyDescent="0.15">
      <c r="A98" s="27" t="s">
        <v>207</v>
      </c>
      <c r="B98" s="40" t="s">
        <v>120</v>
      </c>
      <c r="C98" s="41" t="s">
        <v>121</v>
      </c>
      <c r="D98" s="41" t="s">
        <v>81</v>
      </c>
      <c r="E98" s="44">
        <v>16</v>
      </c>
      <c r="F98" s="37" t="s">
        <v>43</v>
      </c>
      <c r="G98" s="39">
        <v>89</v>
      </c>
      <c r="H98" s="44" t="s">
        <v>123</v>
      </c>
      <c r="I98" s="45">
        <v>9</v>
      </c>
      <c r="J98" s="46">
        <v>2.9</v>
      </c>
      <c r="K98" s="39"/>
      <c r="L98" s="39">
        <v>7790</v>
      </c>
      <c r="M98" s="39">
        <f t="shared" si="9"/>
        <v>22591</v>
      </c>
      <c r="N98" s="38">
        <f t="shared" si="12"/>
        <v>0.79900000000000004</v>
      </c>
      <c r="O98" s="29">
        <v>89</v>
      </c>
      <c r="P98" s="29">
        <v>425</v>
      </c>
      <c r="Q98" s="29">
        <v>2350</v>
      </c>
    </row>
    <row r="99" spans="1:17" ht="16.5" customHeight="1" x14ac:dyDescent="0.15">
      <c r="A99" s="27" t="s">
        <v>208</v>
      </c>
      <c r="B99" s="40" t="s">
        <v>120</v>
      </c>
      <c r="C99" s="41" t="s">
        <v>121</v>
      </c>
      <c r="D99" s="41" t="s">
        <v>81</v>
      </c>
      <c r="E99" s="44">
        <v>16</v>
      </c>
      <c r="F99" s="37" t="s">
        <v>43</v>
      </c>
      <c r="G99" s="39">
        <v>89</v>
      </c>
      <c r="H99" s="44" t="s">
        <v>124</v>
      </c>
      <c r="I99" s="45">
        <v>8</v>
      </c>
      <c r="J99" s="46">
        <v>3</v>
      </c>
      <c r="K99" s="39"/>
      <c r="L99" s="39">
        <v>7790</v>
      </c>
      <c r="M99" s="39">
        <f t="shared" si="9"/>
        <v>23370</v>
      </c>
      <c r="N99" s="38">
        <f t="shared" si="12"/>
        <v>0.73099999999999998</v>
      </c>
      <c r="O99" s="29">
        <v>89</v>
      </c>
      <c r="P99" s="29">
        <v>375</v>
      </c>
      <c r="Q99" s="29">
        <v>2740</v>
      </c>
    </row>
    <row r="100" spans="1:17" ht="16.5" customHeight="1" x14ac:dyDescent="0.15">
      <c r="A100" s="27" t="s">
        <v>209</v>
      </c>
      <c r="B100" s="40" t="s">
        <v>120</v>
      </c>
      <c r="C100" s="41" t="s">
        <v>121</v>
      </c>
      <c r="D100" s="41" t="s">
        <v>81</v>
      </c>
      <c r="E100" s="44">
        <v>16</v>
      </c>
      <c r="F100" s="37" t="s">
        <v>43</v>
      </c>
      <c r="G100" s="39">
        <v>89</v>
      </c>
      <c r="H100" s="44" t="s">
        <v>125</v>
      </c>
      <c r="I100" s="45">
        <v>8</v>
      </c>
      <c r="J100" s="46">
        <v>3</v>
      </c>
      <c r="K100" s="39"/>
      <c r="L100" s="39">
        <v>7790</v>
      </c>
      <c r="M100" s="39">
        <f t="shared" si="9"/>
        <v>23370</v>
      </c>
      <c r="N100" s="38">
        <f t="shared" si="12"/>
        <v>0.82899999999999996</v>
      </c>
      <c r="O100" s="29">
        <v>89</v>
      </c>
      <c r="P100" s="29">
        <v>425</v>
      </c>
      <c r="Q100" s="29">
        <v>2740</v>
      </c>
    </row>
    <row r="101" spans="1:17" ht="16.5" customHeight="1" x14ac:dyDescent="0.15">
      <c r="A101" s="27" t="s">
        <v>210</v>
      </c>
      <c r="B101" s="40" t="s">
        <v>120</v>
      </c>
      <c r="C101" s="41" t="s">
        <v>126</v>
      </c>
      <c r="D101" s="41" t="s">
        <v>81</v>
      </c>
      <c r="E101" s="44">
        <v>16</v>
      </c>
      <c r="F101" s="37" t="s">
        <v>43</v>
      </c>
      <c r="G101" s="39">
        <v>105</v>
      </c>
      <c r="H101" s="44" t="s">
        <v>127</v>
      </c>
      <c r="I101" s="45">
        <v>8</v>
      </c>
      <c r="J101" s="46">
        <v>3</v>
      </c>
      <c r="K101" s="39">
        <v>2.8</v>
      </c>
      <c r="L101" s="39">
        <v>9020</v>
      </c>
      <c r="M101" s="39">
        <f t="shared" si="9"/>
        <v>27060</v>
      </c>
      <c r="N101" s="38">
        <f t="shared" si="12"/>
        <v>0.90900000000000003</v>
      </c>
      <c r="O101" s="29">
        <v>105</v>
      </c>
      <c r="P101" s="29">
        <v>395</v>
      </c>
      <c r="Q101" s="29">
        <v>2740</v>
      </c>
    </row>
    <row r="102" spans="1:17" ht="16.5" customHeight="1" x14ac:dyDescent="0.15">
      <c r="A102" s="27" t="s">
        <v>211</v>
      </c>
      <c r="B102" s="40" t="s">
        <v>120</v>
      </c>
      <c r="C102" s="41" t="s">
        <v>126</v>
      </c>
      <c r="D102" s="41" t="s">
        <v>81</v>
      </c>
      <c r="E102" s="44">
        <v>16</v>
      </c>
      <c r="F102" s="37" t="s">
        <v>43</v>
      </c>
      <c r="G102" s="39">
        <v>105</v>
      </c>
      <c r="H102" s="44" t="s">
        <v>128</v>
      </c>
      <c r="I102" s="45">
        <v>8</v>
      </c>
      <c r="J102" s="46">
        <v>3</v>
      </c>
      <c r="K102" s="39"/>
      <c r="L102" s="39">
        <v>9020</v>
      </c>
      <c r="M102" s="39">
        <f t="shared" si="9"/>
        <v>27060</v>
      </c>
      <c r="N102" s="38">
        <f t="shared" si="12"/>
        <v>0.98899999999999999</v>
      </c>
      <c r="O102" s="29">
        <v>105</v>
      </c>
      <c r="P102" s="29">
        <v>430</v>
      </c>
      <c r="Q102" s="29">
        <v>2740</v>
      </c>
    </row>
    <row r="103" spans="1:17" ht="16.5" customHeight="1" x14ac:dyDescent="0.15">
      <c r="A103" s="27" t="s">
        <v>212</v>
      </c>
      <c r="B103" s="40" t="s">
        <v>120</v>
      </c>
      <c r="C103" s="41" t="s">
        <v>129</v>
      </c>
      <c r="D103" s="41" t="s">
        <v>81</v>
      </c>
      <c r="E103" s="44">
        <v>16</v>
      </c>
      <c r="F103" s="37" t="s">
        <v>43</v>
      </c>
      <c r="G103" s="39">
        <v>120</v>
      </c>
      <c r="H103" s="44" t="s">
        <v>130</v>
      </c>
      <c r="I103" s="45">
        <v>6</v>
      </c>
      <c r="J103" s="46">
        <v>2.2999999999999998</v>
      </c>
      <c r="K103" s="39">
        <v>3.2</v>
      </c>
      <c r="L103" s="39">
        <v>10300</v>
      </c>
      <c r="M103" s="39">
        <f t="shared" si="9"/>
        <v>23689.999999999996</v>
      </c>
      <c r="N103" s="38">
        <f t="shared" si="12"/>
        <v>0.78700000000000003</v>
      </c>
      <c r="O103" s="29">
        <v>120</v>
      </c>
      <c r="P103" s="29">
        <v>380</v>
      </c>
      <c r="Q103" s="29">
        <v>2880</v>
      </c>
    </row>
    <row r="104" spans="1:17" ht="16.5" customHeight="1" x14ac:dyDescent="0.15">
      <c r="A104" s="27" t="s">
        <v>213</v>
      </c>
      <c r="B104" s="40" t="s">
        <v>120</v>
      </c>
      <c r="C104" s="41" t="s">
        <v>129</v>
      </c>
      <c r="D104" s="41" t="s">
        <v>81</v>
      </c>
      <c r="E104" s="44">
        <v>16</v>
      </c>
      <c r="F104" s="37" t="s">
        <v>43</v>
      </c>
      <c r="G104" s="39">
        <v>120</v>
      </c>
      <c r="H104" s="44" t="s">
        <v>131</v>
      </c>
      <c r="I104" s="45">
        <v>6</v>
      </c>
      <c r="J104" s="46">
        <v>2.2999999999999998</v>
      </c>
      <c r="K104" s="39"/>
      <c r="L104" s="39">
        <v>10300</v>
      </c>
      <c r="M104" s="39">
        <f t="shared" si="9"/>
        <v>23689.999999999996</v>
      </c>
      <c r="N104" s="38">
        <f t="shared" si="12"/>
        <v>0.88100000000000001</v>
      </c>
      <c r="O104" s="29">
        <v>120</v>
      </c>
      <c r="P104" s="29">
        <v>425</v>
      </c>
      <c r="Q104" s="29">
        <v>2880</v>
      </c>
    </row>
    <row r="105" spans="1:17" ht="16.5" customHeight="1" x14ac:dyDescent="0.15">
      <c r="A105" s="27" t="s">
        <v>214</v>
      </c>
      <c r="B105" s="40" t="s">
        <v>120</v>
      </c>
      <c r="C105" s="41" t="s">
        <v>132</v>
      </c>
      <c r="D105" s="41" t="s">
        <v>81</v>
      </c>
      <c r="E105" s="44">
        <v>16</v>
      </c>
      <c r="F105" s="37" t="s">
        <v>43</v>
      </c>
      <c r="G105" s="39">
        <v>140</v>
      </c>
      <c r="H105" s="44" t="s">
        <v>122</v>
      </c>
      <c r="I105" s="45">
        <v>5</v>
      </c>
      <c r="J105" s="46">
        <v>1.5</v>
      </c>
      <c r="K105" s="39">
        <v>3.7</v>
      </c>
      <c r="L105" s="39">
        <v>12010</v>
      </c>
      <c r="M105" s="39">
        <f t="shared" si="9"/>
        <v>18015</v>
      </c>
      <c r="N105" s="38">
        <f t="shared" si="12"/>
        <v>0.61599999999999999</v>
      </c>
      <c r="O105" s="29">
        <v>140</v>
      </c>
      <c r="P105" s="29">
        <v>375</v>
      </c>
      <c r="Q105" s="29">
        <v>2350</v>
      </c>
    </row>
    <row r="106" spans="1:17" ht="16.5" customHeight="1" x14ac:dyDescent="0.15">
      <c r="A106" s="27" t="s">
        <v>215</v>
      </c>
      <c r="B106" s="40" t="s">
        <v>120</v>
      </c>
      <c r="C106" s="41" t="s">
        <v>132</v>
      </c>
      <c r="D106" s="41" t="s">
        <v>81</v>
      </c>
      <c r="E106" s="44">
        <v>16</v>
      </c>
      <c r="F106" s="37" t="s">
        <v>43</v>
      </c>
      <c r="G106" s="39">
        <v>140</v>
      </c>
      <c r="H106" s="44" t="s">
        <v>123</v>
      </c>
      <c r="I106" s="45">
        <v>5</v>
      </c>
      <c r="J106" s="46">
        <v>1.5</v>
      </c>
      <c r="K106" s="39"/>
      <c r="L106" s="39">
        <v>12010</v>
      </c>
      <c r="M106" s="39">
        <f t="shared" si="9"/>
        <v>18015</v>
      </c>
      <c r="N106" s="38">
        <f t="shared" si="12"/>
        <v>0.69899999999999995</v>
      </c>
      <c r="O106" s="29">
        <v>140</v>
      </c>
      <c r="P106" s="29">
        <v>425</v>
      </c>
      <c r="Q106" s="29">
        <v>2350</v>
      </c>
    </row>
    <row r="107" spans="1:17" ht="16.5" customHeight="1" x14ac:dyDescent="0.15">
      <c r="A107" s="27" t="s">
        <v>216</v>
      </c>
      <c r="B107" s="40" t="s">
        <v>120</v>
      </c>
      <c r="C107" s="41" t="s">
        <v>126</v>
      </c>
      <c r="D107" s="41" t="s">
        <v>81</v>
      </c>
      <c r="E107" s="44">
        <v>16</v>
      </c>
      <c r="F107" s="37" t="s">
        <v>43</v>
      </c>
      <c r="G107" s="39">
        <v>105</v>
      </c>
      <c r="H107" s="53" t="s">
        <v>133</v>
      </c>
      <c r="I107" s="61">
        <v>1</v>
      </c>
      <c r="J107" s="46">
        <v>3</v>
      </c>
      <c r="K107" s="39">
        <v>2.8</v>
      </c>
      <c r="L107" s="39">
        <v>9020</v>
      </c>
      <c r="M107" s="39">
        <f t="shared" si="9"/>
        <v>27060</v>
      </c>
      <c r="N107" s="38">
        <f t="shared" si="12"/>
        <v>0.93500000000000005</v>
      </c>
      <c r="O107" s="29">
        <v>105</v>
      </c>
      <c r="P107" s="29">
        <v>810</v>
      </c>
      <c r="Q107" s="29">
        <v>11000</v>
      </c>
    </row>
    <row r="108" spans="1:17" ht="16.5" customHeight="1" x14ac:dyDescent="0.15">
      <c r="A108" s="27" t="s">
        <v>217</v>
      </c>
      <c r="B108" s="40" t="s">
        <v>120</v>
      </c>
      <c r="C108" s="41" t="s">
        <v>134</v>
      </c>
      <c r="D108" s="41" t="s">
        <v>81</v>
      </c>
      <c r="E108" s="44">
        <v>16</v>
      </c>
      <c r="F108" s="37" t="s">
        <v>43</v>
      </c>
      <c r="G108" s="39">
        <v>50</v>
      </c>
      <c r="H108" s="44" t="s">
        <v>135</v>
      </c>
      <c r="I108" s="61">
        <v>1</v>
      </c>
      <c r="J108" s="46">
        <v>6</v>
      </c>
      <c r="K108" s="39">
        <v>1.3</v>
      </c>
      <c r="L108" s="39">
        <v>4300</v>
      </c>
      <c r="M108" s="39">
        <f t="shared" si="9"/>
        <v>25800</v>
      </c>
      <c r="N108" s="38">
        <f t="shared" si="12"/>
        <v>1.0009999999999999</v>
      </c>
      <c r="O108" s="29">
        <v>50</v>
      </c>
      <c r="P108" s="29">
        <v>910</v>
      </c>
      <c r="Q108" s="29">
        <v>22000</v>
      </c>
    </row>
    <row r="109" spans="1:17" ht="16.5" customHeight="1" x14ac:dyDescent="0.15">
      <c r="A109" s="27" t="s">
        <v>218</v>
      </c>
      <c r="B109" s="40" t="s">
        <v>120</v>
      </c>
      <c r="C109" s="41" t="s">
        <v>126</v>
      </c>
      <c r="D109" s="41" t="s">
        <v>81</v>
      </c>
      <c r="E109" s="44">
        <v>16</v>
      </c>
      <c r="F109" s="37" t="s">
        <v>43</v>
      </c>
      <c r="G109" s="39">
        <v>105</v>
      </c>
      <c r="H109" s="44" t="s">
        <v>136</v>
      </c>
      <c r="I109" s="61">
        <v>1</v>
      </c>
      <c r="J109" s="46">
        <v>3</v>
      </c>
      <c r="K109" s="39">
        <v>2.8</v>
      </c>
      <c r="L109" s="39">
        <v>9020</v>
      </c>
      <c r="M109" s="39">
        <f t="shared" si="9"/>
        <v>27060</v>
      </c>
      <c r="N109" s="38">
        <f t="shared" si="12"/>
        <v>1.0509999999999999</v>
      </c>
      <c r="O109" s="29">
        <v>105</v>
      </c>
      <c r="P109" s="29">
        <v>910</v>
      </c>
      <c r="Q109" s="29">
        <v>11000</v>
      </c>
    </row>
    <row r="110" spans="1:17" ht="16.5" customHeight="1" x14ac:dyDescent="0.15">
      <c r="A110" s="27" t="s">
        <v>219</v>
      </c>
      <c r="B110" s="40" t="s">
        <v>137</v>
      </c>
      <c r="C110" s="41" t="s">
        <v>138</v>
      </c>
      <c r="D110" s="41" t="s">
        <v>81</v>
      </c>
      <c r="E110" s="44">
        <v>24</v>
      </c>
      <c r="F110" s="37" t="s">
        <v>43</v>
      </c>
      <c r="G110" s="39">
        <v>105</v>
      </c>
      <c r="H110" s="44" t="s">
        <v>106</v>
      </c>
      <c r="I110" s="45">
        <v>4</v>
      </c>
      <c r="J110" s="46">
        <v>1.5</v>
      </c>
      <c r="K110" s="39">
        <v>2.9</v>
      </c>
      <c r="L110" s="39">
        <v>14390</v>
      </c>
      <c r="M110" s="39">
        <f t="shared" si="9"/>
        <v>21585</v>
      </c>
      <c r="N110" s="38">
        <f t="shared" si="12"/>
        <v>0.47699999999999998</v>
      </c>
      <c r="O110" s="29">
        <v>105</v>
      </c>
      <c r="P110" s="29">
        <v>395</v>
      </c>
      <c r="Q110" s="29">
        <v>2880</v>
      </c>
    </row>
    <row r="111" spans="1:17" ht="16.5" customHeight="1" x14ac:dyDescent="0.15">
      <c r="A111" s="27" t="s">
        <v>220</v>
      </c>
      <c r="B111" s="40" t="s">
        <v>137</v>
      </c>
      <c r="C111" s="41" t="s">
        <v>138</v>
      </c>
      <c r="D111" s="41" t="s">
        <v>81</v>
      </c>
      <c r="E111" s="44">
        <v>24</v>
      </c>
      <c r="F111" s="37" t="s">
        <v>43</v>
      </c>
      <c r="G111" s="39">
        <v>105</v>
      </c>
      <c r="H111" s="44" t="s">
        <v>107</v>
      </c>
      <c r="I111" s="45">
        <v>4</v>
      </c>
      <c r="J111" s="46">
        <v>1.5</v>
      </c>
      <c r="K111" s="39"/>
      <c r="L111" s="39">
        <v>14390</v>
      </c>
      <c r="M111" s="39">
        <f t="shared" si="9"/>
        <v>21585</v>
      </c>
      <c r="N111" s="38">
        <f t="shared" si="12"/>
        <v>0.52</v>
      </c>
      <c r="O111" s="29">
        <v>105</v>
      </c>
      <c r="P111" s="29">
        <v>430</v>
      </c>
      <c r="Q111" s="29">
        <v>2880</v>
      </c>
    </row>
    <row r="112" spans="1:17" ht="16.5" customHeight="1" x14ac:dyDescent="0.15">
      <c r="A112" s="27" t="s">
        <v>221</v>
      </c>
      <c r="B112" s="40" t="s">
        <v>137</v>
      </c>
      <c r="C112" s="41" t="s">
        <v>139</v>
      </c>
      <c r="D112" s="41" t="s">
        <v>81</v>
      </c>
      <c r="E112" s="44">
        <v>24</v>
      </c>
      <c r="F112" s="37" t="s">
        <v>43</v>
      </c>
      <c r="G112" s="39">
        <v>120</v>
      </c>
      <c r="H112" s="44" t="s">
        <v>140</v>
      </c>
      <c r="I112" s="45">
        <v>4</v>
      </c>
      <c r="J112" s="46">
        <v>1.5</v>
      </c>
      <c r="K112" s="39">
        <v>3.3</v>
      </c>
      <c r="L112" s="39">
        <v>16440</v>
      </c>
      <c r="M112" s="39">
        <f t="shared" si="9"/>
        <v>24660</v>
      </c>
      <c r="N112" s="38">
        <f t="shared" si="12"/>
        <v>0.51800000000000002</v>
      </c>
      <c r="O112" s="29">
        <v>120</v>
      </c>
      <c r="P112" s="29">
        <v>390</v>
      </c>
      <c r="Q112" s="29">
        <v>2770</v>
      </c>
    </row>
    <row r="113" spans="1:18" ht="16.5" customHeight="1" x14ac:dyDescent="0.15">
      <c r="A113" s="27" t="s">
        <v>222</v>
      </c>
      <c r="B113" s="40" t="s">
        <v>137</v>
      </c>
      <c r="C113" s="41" t="s">
        <v>139</v>
      </c>
      <c r="D113" s="41" t="s">
        <v>81</v>
      </c>
      <c r="E113" s="44">
        <v>24</v>
      </c>
      <c r="F113" s="37" t="s">
        <v>43</v>
      </c>
      <c r="G113" s="39">
        <v>120</v>
      </c>
      <c r="H113" s="44" t="s">
        <v>141</v>
      </c>
      <c r="I113" s="45">
        <v>4</v>
      </c>
      <c r="J113" s="46">
        <v>1.5</v>
      </c>
      <c r="K113" s="39"/>
      <c r="L113" s="39">
        <v>16440</v>
      </c>
      <c r="M113" s="39">
        <f t="shared" si="9"/>
        <v>24660</v>
      </c>
      <c r="N113" s="38">
        <f t="shared" si="12"/>
        <v>0.57099999999999995</v>
      </c>
      <c r="O113" s="29">
        <v>120</v>
      </c>
      <c r="P113" s="29">
        <v>430</v>
      </c>
      <c r="Q113" s="29">
        <v>2770</v>
      </c>
    </row>
    <row r="114" spans="1:18" ht="16.5" customHeight="1" x14ac:dyDescent="0.15">
      <c r="A114" s="27" t="s">
        <v>171</v>
      </c>
      <c r="B114" s="40"/>
      <c r="C114" s="73" t="s">
        <v>170</v>
      </c>
      <c r="D114" s="41" t="s">
        <v>81</v>
      </c>
      <c r="E114" s="44">
        <v>16</v>
      </c>
      <c r="F114" s="37"/>
      <c r="G114" s="39">
        <v>105</v>
      </c>
      <c r="H114" s="44" t="s">
        <v>173</v>
      </c>
      <c r="I114" s="45">
        <v>7</v>
      </c>
      <c r="J114" s="46">
        <v>2.6</v>
      </c>
      <c r="K114" s="39">
        <v>2.8</v>
      </c>
      <c r="L114" s="39">
        <v>9020</v>
      </c>
      <c r="M114" s="39">
        <f t="shared" si="9"/>
        <v>23452</v>
      </c>
      <c r="N114" s="38">
        <v>0.78500000000000003</v>
      </c>
    </row>
    <row r="115" spans="1:18" ht="16.5" customHeight="1" x14ac:dyDescent="0.15">
      <c r="A115" s="27" t="s">
        <v>172</v>
      </c>
      <c r="B115" s="40"/>
      <c r="C115" s="73" t="s">
        <v>170</v>
      </c>
      <c r="D115" s="41" t="s">
        <v>81</v>
      </c>
      <c r="E115" s="44">
        <v>16</v>
      </c>
      <c r="F115" s="37"/>
      <c r="G115" s="39">
        <v>105</v>
      </c>
      <c r="H115" s="44" t="s">
        <v>174</v>
      </c>
      <c r="I115" s="45">
        <v>7</v>
      </c>
      <c r="J115" s="46">
        <v>2.6</v>
      </c>
      <c r="K115" s="39"/>
      <c r="L115" s="39">
        <v>9020</v>
      </c>
      <c r="M115" s="39">
        <f t="shared" si="9"/>
        <v>23452</v>
      </c>
      <c r="N115" s="38">
        <v>0.85499999999999998</v>
      </c>
    </row>
    <row r="116" spans="1:18" s="34" customFormat="1" ht="16.5" customHeight="1" x14ac:dyDescent="0.15">
      <c r="A116" s="27" t="s">
        <v>235</v>
      </c>
      <c r="B116" s="57" t="s">
        <v>82</v>
      </c>
      <c r="C116" s="57" t="s">
        <v>83</v>
      </c>
      <c r="D116" s="58" t="s">
        <v>84</v>
      </c>
      <c r="E116" s="62">
        <v>10</v>
      </c>
      <c r="F116" s="37" t="s">
        <v>43</v>
      </c>
      <c r="G116" s="63">
        <v>100</v>
      </c>
      <c r="H116" s="55" t="s">
        <v>85</v>
      </c>
      <c r="I116" s="42">
        <v>14</v>
      </c>
      <c r="J116" s="43">
        <v>5</v>
      </c>
      <c r="K116" s="60">
        <v>2</v>
      </c>
      <c r="L116" s="63">
        <v>3830</v>
      </c>
      <c r="M116" s="39">
        <f t="shared" si="9"/>
        <v>19150</v>
      </c>
      <c r="N116" s="59">
        <v>1.649</v>
      </c>
      <c r="O116" s="29">
        <v>100</v>
      </c>
      <c r="P116" s="29">
        <v>430</v>
      </c>
      <c r="Q116" s="29">
        <v>2740</v>
      </c>
    </row>
    <row r="117" spans="1:18" s="34" customFormat="1" ht="16.5" customHeight="1" x14ac:dyDescent="0.15">
      <c r="A117" s="27" t="s">
        <v>236</v>
      </c>
      <c r="B117" s="57" t="s">
        <v>82</v>
      </c>
      <c r="C117" s="57" t="s">
        <v>83</v>
      </c>
      <c r="D117" s="58" t="s">
        <v>84</v>
      </c>
      <c r="E117" s="62">
        <v>10</v>
      </c>
      <c r="F117" s="37" t="s">
        <v>43</v>
      </c>
      <c r="G117" s="63">
        <v>100</v>
      </c>
      <c r="H117" s="55" t="s">
        <v>86</v>
      </c>
      <c r="I117" s="42">
        <v>12</v>
      </c>
      <c r="J117" s="43">
        <v>5</v>
      </c>
      <c r="K117" s="60"/>
      <c r="L117" s="63">
        <v>3830</v>
      </c>
      <c r="M117" s="39">
        <f t="shared" si="9"/>
        <v>19150</v>
      </c>
      <c r="N117" s="59">
        <v>1.5449999999999999</v>
      </c>
      <c r="O117" s="29">
        <v>100</v>
      </c>
      <c r="P117" s="29">
        <v>470</v>
      </c>
      <c r="Q117" s="29">
        <v>2740</v>
      </c>
    </row>
    <row r="118" spans="1:18" s="34" customFormat="1" ht="16.5" customHeight="1" x14ac:dyDescent="0.15">
      <c r="A118" s="27" t="s">
        <v>250</v>
      </c>
      <c r="B118" s="40" t="s">
        <v>92</v>
      </c>
      <c r="C118" s="74" t="s">
        <v>248</v>
      </c>
      <c r="D118" s="41" t="s">
        <v>87</v>
      </c>
      <c r="E118" s="62">
        <v>24</v>
      </c>
      <c r="F118" s="37" t="s">
        <v>43</v>
      </c>
      <c r="G118" s="64">
        <v>50</v>
      </c>
      <c r="H118" s="65" t="s">
        <v>25</v>
      </c>
      <c r="I118" s="48">
        <v>22</v>
      </c>
      <c r="J118" s="49">
        <v>4</v>
      </c>
      <c r="K118" s="66">
        <v>1.3</v>
      </c>
      <c r="L118" s="69">
        <v>5300</v>
      </c>
      <c r="M118" s="39">
        <f t="shared" si="9"/>
        <v>21200</v>
      </c>
      <c r="N118" s="54">
        <v>0.64800000000000002</v>
      </c>
      <c r="O118" s="29">
        <v>50</v>
      </c>
      <c r="P118" s="29">
        <v>430</v>
      </c>
      <c r="Q118" s="29">
        <v>1370</v>
      </c>
    </row>
    <row r="119" spans="1:18" s="34" customFormat="1" ht="16.5" customHeight="1" x14ac:dyDescent="0.15">
      <c r="A119" s="27" t="s">
        <v>251</v>
      </c>
      <c r="B119" s="40" t="s">
        <v>92</v>
      </c>
      <c r="C119" s="74" t="s">
        <v>249</v>
      </c>
      <c r="D119" s="41" t="s">
        <v>81</v>
      </c>
      <c r="E119" s="62">
        <v>24</v>
      </c>
      <c r="F119" s="37" t="s">
        <v>43</v>
      </c>
      <c r="G119" s="64">
        <v>100</v>
      </c>
      <c r="H119" s="65" t="s">
        <v>25</v>
      </c>
      <c r="I119" s="48">
        <v>11</v>
      </c>
      <c r="J119" s="49">
        <v>2</v>
      </c>
      <c r="K119" s="66">
        <v>2.6</v>
      </c>
      <c r="L119" s="69">
        <v>10600</v>
      </c>
      <c r="M119" s="39">
        <f t="shared" si="9"/>
        <v>21200</v>
      </c>
      <c r="N119" s="54">
        <v>0.64800000000000002</v>
      </c>
      <c r="O119" s="29">
        <v>100</v>
      </c>
      <c r="P119" s="29">
        <v>430</v>
      </c>
      <c r="Q119" s="29">
        <v>1370</v>
      </c>
    </row>
    <row r="120" spans="1:18" s="34" customFormat="1" ht="16.5" customHeight="1" x14ac:dyDescent="0.15">
      <c r="A120" s="27" t="s">
        <v>237</v>
      </c>
      <c r="B120" s="40" t="s">
        <v>88</v>
      </c>
      <c r="C120" s="57" t="s">
        <v>89</v>
      </c>
      <c r="D120" s="41" t="s">
        <v>90</v>
      </c>
      <c r="E120" s="62">
        <v>16</v>
      </c>
      <c r="F120" s="37" t="s">
        <v>43</v>
      </c>
      <c r="G120" s="67">
        <v>50</v>
      </c>
      <c r="H120" s="55" t="s">
        <v>85</v>
      </c>
      <c r="I120" s="42">
        <v>15</v>
      </c>
      <c r="J120" s="43">
        <v>5.6</v>
      </c>
      <c r="K120" s="60">
        <v>1.3</v>
      </c>
      <c r="L120" s="63">
        <v>2900</v>
      </c>
      <c r="M120" s="39">
        <f t="shared" si="9"/>
        <v>16239.999999999998</v>
      </c>
      <c r="N120" s="38">
        <v>0.88300000000000001</v>
      </c>
      <c r="O120" s="29">
        <v>50</v>
      </c>
      <c r="P120" s="29">
        <v>430</v>
      </c>
      <c r="Q120" s="29">
        <v>2740</v>
      </c>
    </row>
    <row r="121" spans="1:18" s="34" customFormat="1" ht="16.5" customHeight="1" x14ac:dyDescent="0.15">
      <c r="A121" s="27" t="s">
        <v>238</v>
      </c>
      <c r="B121" s="40" t="s">
        <v>88</v>
      </c>
      <c r="C121" s="57" t="s">
        <v>96</v>
      </c>
      <c r="D121" s="41" t="s">
        <v>90</v>
      </c>
      <c r="E121" s="62">
        <v>16</v>
      </c>
      <c r="F121" s="37" t="s">
        <v>43</v>
      </c>
      <c r="G121" s="67">
        <v>100</v>
      </c>
      <c r="H121" s="55" t="s">
        <v>91</v>
      </c>
      <c r="I121" s="42">
        <v>8</v>
      </c>
      <c r="J121" s="43">
        <v>3</v>
      </c>
      <c r="K121" s="60">
        <v>2.6</v>
      </c>
      <c r="L121" s="63">
        <v>5340</v>
      </c>
      <c r="M121" s="39">
        <f t="shared" si="9"/>
        <v>16020</v>
      </c>
      <c r="N121" s="38">
        <v>0.86499999999999999</v>
      </c>
      <c r="O121" s="29">
        <v>100</v>
      </c>
      <c r="P121" s="29">
        <v>395</v>
      </c>
      <c r="Q121" s="29">
        <v>2740</v>
      </c>
    </row>
    <row r="122" spans="1:18" s="34" customFormat="1" ht="16.5" customHeight="1" x14ac:dyDescent="0.15">
      <c r="A122" s="27" t="s">
        <v>239</v>
      </c>
      <c r="B122" s="40" t="s">
        <v>88</v>
      </c>
      <c r="C122" s="57" t="s">
        <v>96</v>
      </c>
      <c r="D122" s="41" t="s">
        <v>90</v>
      </c>
      <c r="E122" s="62">
        <v>16</v>
      </c>
      <c r="F122" s="37" t="s">
        <v>43</v>
      </c>
      <c r="G122" s="67">
        <v>100</v>
      </c>
      <c r="H122" s="55" t="s">
        <v>85</v>
      </c>
      <c r="I122" s="42">
        <v>8</v>
      </c>
      <c r="J122" s="43">
        <v>3</v>
      </c>
      <c r="K122" s="60"/>
      <c r="L122" s="63">
        <v>5340</v>
      </c>
      <c r="M122" s="39">
        <f t="shared" si="9"/>
        <v>16020</v>
      </c>
      <c r="N122" s="38">
        <v>0.94199999999999995</v>
      </c>
      <c r="O122" s="29">
        <v>100</v>
      </c>
      <c r="P122" s="29">
        <v>430</v>
      </c>
      <c r="Q122" s="29">
        <v>2740</v>
      </c>
    </row>
    <row r="123" spans="1:18" s="34" customFormat="1" ht="16.5" customHeight="1" x14ac:dyDescent="0.15">
      <c r="A123" s="27" t="s">
        <v>240</v>
      </c>
      <c r="B123" s="40" t="s">
        <v>143</v>
      </c>
      <c r="C123" s="75" t="s">
        <v>252</v>
      </c>
      <c r="D123" s="41" t="s">
        <v>90</v>
      </c>
      <c r="E123" s="62">
        <v>24</v>
      </c>
      <c r="F123" s="37" t="s">
        <v>43</v>
      </c>
      <c r="G123" s="67">
        <v>50</v>
      </c>
      <c r="H123" s="55" t="s">
        <v>25</v>
      </c>
      <c r="I123" s="42">
        <v>22</v>
      </c>
      <c r="J123" s="43">
        <v>4</v>
      </c>
      <c r="K123" s="60">
        <v>1.3</v>
      </c>
      <c r="L123" s="63">
        <v>4710</v>
      </c>
      <c r="M123" s="39">
        <f t="shared" si="9"/>
        <v>18840</v>
      </c>
      <c r="N123" s="38">
        <v>0.64800000000000002</v>
      </c>
      <c r="O123" s="29">
        <v>50</v>
      </c>
      <c r="P123" s="29">
        <v>430</v>
      </c>
      <c r="Q123" s="29">
        <v>1370</v>
      </c>
      <c r="R123" s="35"/>
    </row>
    <row r="124" spans="1:18" s="34" customFormat="1" ht="16.5" customHeight="1" x14ac:dyDescent="0.15">
      <c r="A124" s="27" t="s">
        <v>241</v>
      </c>
      <c r="B124" s="40" t="s">
        <v>143</v>
      </c>
      <c r="C124" s="75" t="s">
        <v>253</v>
      </c>
      <c r="D124" s="41" t="s">
        <v>90</v>
      </c>
      <c r="E124" s="62">
        <v>24</v>
      </c>
      <c r="F124" s="37" t="s">
        <v>43</v>
      </c>
      <c r="G124" s="67">
        <v>100</v>
      </c>
      <c r="H124" s="55" t="s">
        <v>25</v>
      </c>
      <c r="I124" s="42">
        <v>11</v>
      </c>
      <c r="J124" s="43">
        <v>2</v>
      </c>
      <c r="K124" s="60">
        <v>2.6</v>
      </c>
      <c r="L124" s="63">
        <v>9430</v>
      </c>
      <c r="M124" s="39">
        <f t="shared" ref="M124" si="13">L124*J124</f>
        <v>18860</v>
      </c>
      <c r="N124" s="38">
        <v>0.64800000000000002</v>
      </c>
      <c r="O124" s="29">
        <v>100</v>
      </c>
      <c r="P124" s="29">
        <v>430</v>
      </c>
      <c r="Q124" s="29">
        <v>1370</v>
      </c>
      <c r="R124" s="35"/>
    </row>
    <row r="125" spans="1:18" s="34" customFormat="1" ht="16.5" customHeight="1" x14ac:dyDescent="0.15">
      <c r="A125" s="70" t="s">
        <v>155</v>
      </c>
      <c r="B125" s="40"/>
      <c r="C125" s="57"/>
      <c r="D125" s="41"/>
      <c r="E125" s="62"/>
      <c r="F125" s="37"/>
      <c r="G125" s="67"/>
      <c r="H125" s="55"/>
      <c r="I125" s="42"/>
      <c r="J125" s="43"/>
      <c r="K125" s="60"/>
      <c r="L125" s="63"/>
      <c r="M125" s="39"/>
      <c r="N125" s="38"/>
      <c r="O125" s="29"/>
      <c r="P125" s="29"/>
      <c r="Q125" s="29"/>
      <c r="R125" s="35"/>
    </row>
    <row r="126" spans="1:18" s="32" customFormat="1" ht="17.25" customHeight="1" x14ac:dyDescent="0.15">
      <c r="A126" s="27" t="s">
        <v>242</v>
      </c>
      <c r="B126" s="40" t="s">
        <v>146</v>
      </c>
      <c r="C126" s="41" t="s">
        <v>55</v>
      </c>
      <c r="D126" s="41" t="s">
        <v>56</v>
      </c>
      <c r="E126" s="37">
        <v>20</v>
      </c>
      <c r="F126" s="37" t="s">
        <v>43</v>
      </c>
      <c r="G126" s="39">
        <v>250</v>
      </c>
      <c r="H126" s="37" t="s">
        <v>57</v>
      </c>
      <c r="I126" s="42">
        <v>5</v>
      </c>
      <c r="J126" s="43">
        <v>0.9</v>
      </c>
      <c r="K126" s="39">
        <v>7.1</v>
      </c>
      <c r="L126" s="39">
        <v>26700</v>
      </c>
      <c r="M126" s="39">
        <f t="shared" ref="M126:M167" si="14">L126*J126</f>
        <v>24030</v>
      </c>
      <c r="N126" s="38">
        <f>ROUNDDOWN(O126*P126*Q126/10^9*I126,3)</f>
        <v>0.77900000000000003</v>
      </c>
      <c r="O126" s="31">
        <v>250</v>
      </c>
      <c r="P126" s="26">
        <v>455</v>
      </c>
      <c r="Q126" s="26">
        <v>1370</v>
      </c>
    </row>
    <row r="127" spans="1:18" s="26" customFormat="1" ht="16.5" customHeight="1" x14ac:dyDescent="0.15">
      <c r="A127" s="27" t="s">
        <v>161</v>
      </c>
      <c r="B127" s="40" t="s">
        <v>144</v>
      </c>
      <c r="C127" s="41" t="s">
        <v>100</v>
      </c>
      <c r="D127" s="41" t="s">
        <v>81</v>
      </c>
      <c r="E127" s="37">
        <v>20</v>
      </c>
      <c r="F127" s="37" t="s">
        <v>43</v>
      </c>
      <c r="G127" s="39">
        <v>200</v>
      </c>
      <c r="H127" s="37" t="s">
        <v>57</v>
      </c>
      <c r="I127" s="42">
        <v>6</v>
      </c>
      <c r="J127" s="43">
        <v>1.1000000000000001</v>
      </c>
      <c r="K127" s="39">
        <v>5.7</v>
      </c>
      <c r="L127" s="39">
        <v>21360</v>
      </c>
      <c r="M127" s="39">
        <f t="shared" si="14"/>
        <v>23496.000000000004</v>
      </c>
      <c r="N127" s="38">
        <v>0.748</v>
      </c>
      <c r="O127" s="26">
        <v>200</v>
      </c>
      <c r="P127" s="26">
        <v>455</v>
      </c>
      <c r="Q127" s="26">
        <v>1370</v>
      </c>
    </row>
    <row r="128" spans="1:18" s="26" customFormat="1" ht="16.5" customHeight="1" x14ac:dyDescent="0.15">
      <c r="A128" s="27" t="s">
        <v>243</v>
      </c>
      <c r="B128" s="40" t="s">
        <v>145</v>
      </c>
      <c r="C128" s="41" t="s">
        <v>101</v>
      </c>
      <c r="D128" s="41" t="s">
        <v>81</v>
      </c>
      <c r="E128" s="37">
        <v>14</v>
      </c>
      <c r="F128" s="37" t="s">
        <v>43</v>
      </c>
      <c r="G128" s="39">
        <v>170</v>
      </c>
      <c r="H128" s="37" t="s">
        <v>57</v>
      </c>
      <c r="I128" s="42">
        <v>10</v>
      </c>
      <c r="J128" s="68">
        <v>1.88</v>
      </c>
      <c r="K128" s="39">
        <v>4.5</v>
      </c>
      <c r="L128" s="39">
        <v>12450</v>
      </c>
      <c r="M128" s="39">
        <f t="shared" si="14"/>
        <v>23406</v>
      </c>
      <c r="N128" s="38">
        <v>1.0589999999999999</v>
      </c>
      <c r="O128" s="26">
        <v>170</v>
      </c>
      <c r="P128" s="26">
        <v>455</v>
      </c>
      <c r="Q128" s="26">
        <v>1370</v>
      </c>
    </row>
    <row r="129" spans="1:17" ht="16.5" customHeight="1" x14ac:dyDescent="0.15">
      <c r="A129" s="27" t="s">
        <v>244</v>
      </c>
      <c r="B129" s="40" t="s">
        <v>115</v>
      </c>
      <c r="C129" s="41" t="s">
        <v>116</v>
      </c>
      <c r="D129" s="41" t="s">
        <v>81</v>
      </c>
      <c r="E129" s="37">
        <v>14</v>
      </c>
      <c r="F129" s="37" t="s">
        <v>43</v>
      </c>
      <c r="G129" s="39">
        <v>155</v>
      </c>
      <c r="H129" s="44" t="s">
        <v>117</v>
      </c>
      <c r="I129" s="45">
        <v>11</v>
      </c>
      <c r="J129" s="46">
        <v>2</v>
      </c>
      <c r="K129" s="39">
        <v>4.0999999999999996</v>
      </c>
      <c r="L129" s="39">
        <v>11350</v>
      </c>
      <c r="M129" s="39">
        <f t="shared" si="14"/>
        <v>22700</v>
      </c>
      <c r="N129" s="38">
        <f>ROUNDDOWN(O129*P129*Q129/10^9*I129,3)</f>
        <v>1.0620000000000001</v>
      </c>
      <c r="O129" s="29">
        <v>155</v>
      </c>
      <c r="P129" s="29">
        <v>455</v>
      </c>
      <c r="Q129" s="29">
        <v>1370</v>
      </c>
    </row>
    <row r="130" spans="1:17" ht="16.5" customHeight="1" x14ac:dyDescent="0.15">
      <c r="A130" s="27" t="s">
        <v>206</v>
      </c>
      <c r="B130" s="40" t="s">
        <v>120</v>
      </c>
      <c r="C130" s="41" t="s">
        <v>121</v>
      </c>
      <c r="D130" s="41" t="s">
        <v>81</v>
      </c>
      <c r="E130" s="44">
        <v>16</v>
      </c>
      <c r="F130" s="37" t="s">
        <v>43</v>
      </c>
      <c r="G130" s="39">
        <v>89</v>
      </c>
      <c r="H130" s="44" t="s">
        <v>122</v>
      </c>
      <c r="I130" s="45">
        <v>9</v>
      </c>
      <c r="J130" s="46">
        <v>2.9</v>
      </c>
      <c r="K130" s="39">
        <v>2.2999999999999998</v>
      </c>
      <c r="L130" s="39">
        <v>7790</v>
      </c>
      <c r="M130" s="39">
        <f t="shared" si="14"/>
        <v>22591</v>
      </c>
      <c r="N130" s="38">
        <f t="shared" ref="N130:N146" si="15">ROUNDDOWN(O130*P130*Q130/10^9*I130,3)</f>
        <v>0.70499999999999996</v>
      </c>
      <c r="O130" s="29">
        <v>89</v>
      </c>
      <c r="P130" s="29">
        <v>375</v>
      </c>
      <c r="Q130" s="29">
        <v>2350</v>
      </c>
    </row>
    <row r="131" spans="1:17" ht="16.5" customHeight="1" x14ac:dyDescent="0.15">
      <c r="A131" s="27" t="s">
        <v>207</v>
      </c>
      <c r="B131" s="40" t="s">
        <v>120</v>
      </c>
      <c r="C131" s="41" t="s">
        <v>121</v>
      </c>
      <c r="D131" s="41" t="s">
        <v>81</v>
      </c>
      <c r="E131" s="44">
        <v>16</v>
      </c>
      <c r="F131" s="37" t="s">
        <v>43</v>
      </c>
      <c r="G131" s="39">
        <v>89</v>
      </c>
      <c r="H131" s="44" t="s">
        <v>123</v>
      </c>
      <c r="I131" s="45">
        <v>9</v>
      </c>
      <c r="J131" s="46">
        <v>2.9</v>
      </c>
      <c r="K131" s="39"/>
      <c r="L131" s="39">
        <v>7790</v>
      </c>
      <c r="M131" s="39">
        <f t="shared" si="14"/>
        <v>22591</v>
      </c>
      <c r="N131" s="38">
        <f t="shared" si="15"/>
        <v>0.79900000000000004</v>
      </c>
      <c r="O131" s="29">
        <v>89</v>
      </c>
      <c r="P131" s="29">
        <v>425</v>
      </c>
      <c r="Q131" s="29">
        <v>2350</v>
      </c>
    </row>
    <row r="132" spans="1:17" ht="16.5" customHeight="1" x14ac:dyDescent="0.15">
      <c r="A132" s="27" t="s">
        <v>208</v>
      </c>
      <c r="B132" s="40" t="s">
        <v>120</v>
      </c>
      <c r="C132" s="41" t="s">
        <v>121</v>
      </c>
      <c r="D132" s="41" t="s">
        <v>81</v>
      </c>
      <c r="E132" s="44">
        <v>16</v>
      </c>
      <c r="F132" s="37" t="s">
        <v>43</v>
      </c>
      <c r="G132" s="39">
        <v>89</v>
      </c>
      <c r="H132" s="44" t="s">
        <v>124</v>
      </c>
      <c r="I132" s="45">
        <v>8</v>
      </c>
      <c r="J132" s="46">
        <v>3</v>
      </c>
      <c r="K132" s="39"/>
      <c r="L132" s="39">
        <v>7790</v>
      </c>
      <c r="M132" s="39">
        <f t="shared" si="14"/>
        <v>23370</v>
      </c>
      <c r="N132" s="38">
        <f t="shared" si="15"/>
        <v>0.73099999999999998</v>
      </c>
      <c r="O132" s="29">
        <v>89</v>
      </c>
      <c r="P132" s="29">
        <v>375</v>
      </c>
      <c r="Q132" s="29">
        <v>2740</v>
      </c>
    </row>
    <row r="133" spans="1:17" ht="16.5" customHeight="1" x14ac:dyDescent="0.15">
      <c r="A133" s="27" t="s">
        <v>209</v>
      </c>
      <c r="B133" s="40" t="s">
        <v>120</v>
      </c>
      <c r="C133" s="41" t="s">
        <v>121</v>
      </c>
      <c r="D133" s="41" t="s">
        <v>81</v>
      </c>
      <c r="E133" s="44">
        <v>16</v>
      </c>
      <c r="F133" s="37" t="s">
        <v>43</v>
      </c>
      <c r="G133" s="39">
        <v>89</v>
      </c>
      <c r="H133" s="44" t="s">
        <v>125</v>
      </c>
      <c r="I133" s="45">
        <v>8</v>
      </c>
      <c r="J133" s="46">
        <v>3</v>
      </c>
      <c r="K133" s="39"/>
      <c r="L133" s="39">
        <v>7790</v>
      </c>
      <c r="M133" s="39">
        <f t="shared" si="14"/>
        <v>23370</v>
      </c>
      <c r="N133" s="38">
        <f t="shared" si="15"/>
        <v>0.82899999999999996</v>
      </c>
      <c r="O133" s="29">
        <v>89</v>
      </c>
      <c r="P133" s="29">
        <v>425</v>
      </c>
      <c r="Q133" s="29">
        <v>2740</v>
      </c>
    </row>
    <row r="134" spans="1:17" ht="16.5" customHeight="1" x14ac:dyDescent="0.15">
      <c r="A134" s="27" t="s">
        <v>210</v>
      </c>
      <c r="B134" s="40" t="s">
        <v>120</v>
      </c>
      <c r="C134" s="41" t="s">
        <v>126</v>
      </c>
      <c r="D134" s="41" t="s">
        <v>81</v>
      </c>
      <c r="E134" s="44">
        <v>16</v>
      </c>
      <c r="F134" s="37" t="s">
        <v>43</v>
      </c>
      <c r="G134" s="39">
        <v>105</v>
      </c>
      <c r="H134" s="44" t="s">
        <v>127</v>
      </c>
      <c r="I134" s="45">
        <v>8</v>
      </c>
      <c r="J134" s="46">
        <v>3</v>
      </c>
      <c r="K134" s="39">
        <v>2.8</v>
      </c>
      <c r="L134" s="39">
        <v>9020</v>
      </c>
      <c r="M134" s="39">
        <f t="shared" si="14"/>
        <v>27060</v>
      </c>
      <c r="N134" s="38">
        <f t="shared" si="15"/>
        <v>0.90900000000000003</v>
      </c>
      <c r="O134" s="29">
        <v>105</v>
      </c>
      <c r="P134" s="29">
        <v>395</v>
      </c>
      <c r="Q134" s="29">
        <v>2740</v>
      </c>
    </row>
    <row r="135" spans="1:17" ht="16.5" customHeight="1" x14ac:dyDescent="0.15">
      <c r="A135" s="27" t="s">
        <v>211</v>
      </c>
      <c r="B135" s="40" t="s">
        <v>120</v>
      </c>
      <c r="C135" s="41" t="s">
        <v>126</v>
      </c>
      <c r="D135" s="41" t="s">
        <v>81</v>
      </c>
      <c r="E135" s="44">
        <v>16</v>
      </c>
      <c r="F135" s="37" t="s">
        <v>43</v>
      </c>
      <c r="G135" s="39">
        <v>105</v>
      </c>
      <c r="H135" s="44" t="s">
        <v>128</v>
      </c>
      <c r="I135" s="45">
        <v>8</v>
      </c>
      <c r="J135" s="46">
        <v>3</v>
      </c>
      <c r="K135" s="39"/>
      <c r="L135" s="39">
        <v>9020</v>
      </c>
      <c r="M135" s="39">
        <f t="shared" si="14"/>
        <v>27060</v>
      </c>
      <c r="N135" s="38">
        <f t="shared" si="15"/>
        <v>0.98899999999999999</v>
      </c>
      <c r="O135" s="29">
        <v>105</v>
      </c>
      <c r="P135" s="29">
        <v>430</v>
      </c>
      <c r="Q135" s="29">
        <v>2740</v>
      </c>
    </row>
    <row r="136" spans="1:17" ht="16.5" customHeight="1" x14ac:dyDescent="0.15">
      <c r="A136" s="27" t="s">
        <v>212</v>
      </c>
      <c r="B136" s="40" t="s">
        <v>120</v>
      </c>
      <c r="C136" s="41" t="s">
        <v>129</v>
      </c>
      <c r="D136" s="41" t="s">
        <v>81</v>
      </c>
      <c r="E136" s="44">
        <v>16</v>
      </c>
      <c r="F136" s="37" t="s">
        <v>43</v>
      </c>
      <c r="G136" s="39">
        <v>120</v>
      </c>
      <c r="H136" s="44" t="s">
        <v>130</v>
      </c>
      <c r="I136" s="45">
        <v>6</v>
      </c>
      <c r="J136" s="46">
        <v>2.2999999999999998</v>
      </c>
      <c r="K136" s="39">
        <v>3.2</v>
      </c>
      <c r="L136" s="39">
        <v>10300</v>
      </c>
      <c r="M136" s="39">
        <f t="shared" si="14"/>
        <v>23689.999999999996</v>
      </c>
      <c r="N136" s="38">
        <f t="shared" si="15"/>
        <v>0.78700000000000003</v>
      </c>
      <c r="O136" s="29">
        <v>120</v>
      </c>
      <c r="P136" s="29">
        <v>380</v>
      </c>
      <c r="Q136" s="29">
        <v>2880</v>
      </c>
    </row>
    <row r="137" spans="1:17" ht="16.5" customHeight="1" x14ac:dyDescent="0.15">
      <c r="A137" s="27" t="s">
        <v>213</v>
      </c>
      <c r="B137" s="40" t="s">
        <v>120</v>
      </c>
      <c r="C137" s="41" t="s">
        <v>129</v>
      </c>
      <c r="D137" s="41" t="s">
        <v>81</v>
      </c>
      <c r="E137" s="44">
        <v>16</v>
      </c>
      <c r="F137" s="37" t="s">
        <v>43</v>
      </c>
      <c r="G137" s="39">
        <v>120</v>
      </c>
      <c r="H137" s="44" t="s">
        <v>131</v>
      </c>
      <c r="I137" s="45">
        <v>6</v>
      </c>
      <c r="J137" s="46">
        <v>2.2999999999999998</v>
      </c>
      <c r="K137" s="39"/>
      <c r="L137" s="39">
        <v>10300</v>
      </c>
      <c r="M137" s="39">
        <f t="shared" si="14"/>
        <v>23689.999999999996</v>
      </c>
      <c r="N137" s="38">
        <f t="shared" si="15"/>
        <v>0.88100000000000001</v>
      </c>
      <c r="O137" s="29">
        <v>120</v>
      </c>
      <c r="P137" s="29">
        <v>425</v>
      </c>
      <c r="Q137" s="29">
        <v>2880</v>
      </c>
    </row>
    <row r="138" spans="1:17" ht="16.5" customHeight="1" x14ac:dyDescent="0.15">
      <c r="A138" s="27" t="s">
        <v>214</v>
      </c>
      <c r="B138" s="40" t="s">
        <v>120</v>
      </c>
      <c r="C138" s="41" t="s">
        <v>132</v>
      </c>
      <c r="D138" s="41" t="s">
        <v>81</v>
      </c>
      <c r="E138" s="44">
        <v>16</v>
      </c>
      <c r="F138" s="37" t="s">
        <v>43</v>
      </c>
      <c r="G138" s="39">
        <v>140</v>
      </c>
      <c r="H138" s="44" t="s">
        <v>122</v>
      </c>
      <c r="I138" s="45">
        <v>5</v>
      </c>
      <c r="J138" s="46">
        <v>1.5</v>
      </c>
      <c r="K138" s="39">
        <v>3.7</v>
      </c>
      <c r="L138" s="39">
        <v>12010</v>
      </c>
      <c r="M138" s="39">
        <f t="shared" si="14"/>
        <v>18015</v>
      </c>
      <c r="N138" s="38">
        <f t="shared" si="15"/>
        <v>0.61599999999999999</v>
      </c>
      <c r="O138" s="29">
        <v>140</v>
      </c>
      <c r="P138" s="29">
        <v>375</v>
      </c>
      <c r="Q138" s="29">
        <v>2350</v>
      </c>
    </row>
    <row r="139" spans="1:17" ht="16.5" customHeight="1" x14ac:dyDescent="0.15">
      <c r="A139" s="27" t="s">
        <v>215</v>
      </c>
      <c r="B139" s="40" t="s">
        <v>120</v>
      </c>
      <c r="C139" s="41" t="s">
        <v>132</v>
      </c>
      <c r="D139" s="41" t="s">
        <v>81</v>
      </c>
      <c r="E139" s="44">
        <v>16</v>
      </c>
      <c r="F139" s="37" t="s">
        <v>43</v>
      </c>
      <c r="G139" s="39">
        <v>140</v>
      </c>
      <c r="H139" s="44" t="s">
        <v>123</v>
      </c>
      <c r="I139" s="45">
        <v>5</v>
      </c>
      <c r="J139" s="46">
        <v>1.5</v>
      </c>
      <c r="K139" s="39"/>
      <c r="L139" s="39">
        <v>12010</v>
      </c>
      <c r="M139" s="39">
        <f t="shared" si="14"/>
        <v>18015</v>
      </c>
      <c r="N139" s="38">
        <f t="shared" si="15"/>
        <v>0.69899999999999995</v>
      </c>
      <c r="O139" s="29">
        <v>140</v>
      </c>
      <c r="P139" s="29">
        <v>425</v>
      </c>
      <c r="Q139" s="29">
        <v>2350</v>
      </c>
    </row>
    <row r="140" spans="1:17" ht="16.5" customHeight="1" x14ac:dyDescent="0.15">
      <c r="A140" s="27" t="s">
        <v>216</v>
      </c>
      <c r="B140" s="40" t="s">
        <v>120</v>
      </c>
      <c r="C140" s="41" t="s">
        <v>126</v>
      </c>
      <c r="D140" s="41" t="s">
        <v>81</v>
      </c>
      <c r="E140" s="44">
        <v>16</v>
      </c>
      <c r="F140" s="37" t="s">
        <v>43</v>
      </c>
      <c r="G140" s="39">
        <v>105</v>
      </c>
      <c r="H140" s="53" t="s">
        <v>133</v>
      </c>
      <c r="I140" s="61">
        <v>1</v>
      </c>
      <c r="J140" s="46">
        <v>3</v>
      </c>
      <c r="K140" s="39">
        <v>2.8</v>
      </c>
      <c r="L140" s="39">
        <v>9020</v>
      </c>
      <c r="M140" s="39">
        <f t="shared" si="14"/>
        <v>27060</v>
      </c>
      <c r="N140" s="38">
        <f t="shared" si="15"/>
        <v>0.93500000000000005</v>
      </c>
      <c r="O140" s="29">
        <v>105</v>
      </c>
      <c r="P140" s="29">
        <v>810</v>
      </c>
      <c r="Q140" s="29">
        <v>11000</v>
      </c>
    </row>
    <row r="141" spans="1:17" ht="16.5" customHeight="1" x14ac:dyDescent="0.15">
      <c r="A141" s="27" t="s">
        <v>217</v>
      </c>
      <c r="B141" s="40" t="s">
        <v>120</v>
      </c>
      <c r="C141" s="41" t="s">
        <v>134</v>
      </c>
      <c r="D141" s="41" t="s">
        <v>81</v>
      </c>
      <c r="E141" s="44">
        <v>16</v>
      </c>
      <c r="F141" s="37" t="s">
        <v>43</v>
      </c>
      <c r="G141" s="39">
        <v>50</v>
      </c>
      <c r="H141" s="44" t="s">
        <v>135</v>
      </c>
      <c r="I141" s="61">
        <v>1</v>
      </c>
      <c r="J141" s="46">
        <v>6</v>
      </c>
      <c r="K141" s="39">
        <v>1.3</v>
      </c>
      <c r="L141" s="39">
        <v>4300</v>
      </c>
      <c r="M141" s="39">
        <f t="shared" si="14"/>
        <v>25800</v>
      </c>
      <c r="N141" s="38">
        <f t="shared" si="15"/>
        <v>1.0009999999999999</v>
      </c>
      <c r="O141" s="29">
        <v>50</v>
      </c>
      <c r="P141" s="29">
        <v>910</v>
      </c>
      <c r="Q141" s="29">
        <v>22000</v>
      </c>
    </row>
    <row r="142" spans="1:17" ht="16.5" customHeight="1" x14ac:dyDescent="0.15">
      <c r="A142" s="27" t="s">
        <v>218</v>
      </c>
      <c r="B142" s="40" t="s">
        <v>120</v>
      </c>
      <c r="C142" s="41" t="s">
        <v>126</v>
      </c>
      <c r="D142" s="41" t="s">
        <v>81</v>
      </c>
      <c r="E142" s="44">
        <v>16</v>
      </c>
      <c r="F142" s="37" t="s">
        <v>43</v>
      </c>
      <c r="G142" s="39">
        <v>105</v>
      </c>
      <c r="H142" s="44" t="s">
        <v>136</v>
      </c>
      <c r="I142" s="61">
        <v>1</v>
      </c>
      <c r="J142" s="46">
        <v>3</v>
      </c>
      <c r="K142" s="39">
        <v>2.8</v>
      </c>
      <c r="L142" s="39">
        <v>9020</v>
      </c>
      <c r="M142" s="39">
        <f t="shared" si="14"/>
        <v>27060</v>
      </c>
      <c r="N142" s="38">
        <f t="shared" si="15"/>
        <v>1.0509999999999999</v>
      </c>
      <c r="O142" s="29">
        <v>105</v>
      </c>
      <c r="P142" s="29">
        <v>910</v>
      </c>
      <c r="Q142" s="29">
        <v>11000</v>
      </c>
    </row>
    <row r="143" spans="1:17" ht="16.5" customHeight="1" x14ac:dyDescent="0.15">
      <c r="A143" s="27" t="s">
        <v>219</v>
      </c>
      <c r="B143" s="40" t="s">
        <v>137</v>
      </c>
      <c r="C143" s="41" t="s">
        <v>138</v>
      </c>
      <c r="D143" s="41" t="s">
        <v>81</v>
      </c>
      <c r="E143" s="44">
        <v>24</v>
      </c>
      <c r="F143" s="37" t="s">
        <v>43</v>
      </c>
      <c r="G143" s="39">
        <v>105</v>
      </c>
      <c r="H143" s="44" t="s">
        <v>106</v>
      </c>
      <c r="I143" s="45">
        <v>4</v>
      </c>
      <c r="J143" s="46">
        <v>1.5</v>
      </c>
      <c r="K143" s="39">
        <v>2.9</v>
      </c>
      <c r="L143" s="39">
        <v>14390</v>
      </c>
      <c r="M143" s="39">
        <f t="shared" si="14"/>
        <v>21585</v>
      </c>
      <c r="N143" s="38">
        <f t="shared" si="15"/>
        <v>0.47699999999999998</v>
      </c>
      <c r="O143" s="29">
        <v>105</v>
      </c>
      <c r="P143" s="29">
        <v>395</v>
      </c>
      <c r="Q143" s="29">
        <v>2880</v>
      </c>
    </row>
    <row r="144" spans="1:17" ht="16.5" customHeight="1" x14ac:dyDescent="0.15">
      <c r="A144" s="27" t="s">
        <v>220</v>
      </c>
      <c r="B144" s="40" t="s">
        <v>137</v>
      </c>
      <c r="C144" s="41" t="s">
        <v>138</v>
      </c>
      <c r="D144" s="41" t="s">
        <v>81</v>
      </c>
      <c r="E144" s="44">
        <v>24</v>
      </c>
      <c r="F144" s="37" t="s">
        <v>43</v>
      </c>
      <c r="G144" s="39">
        <v>105</v>
      </c>
      <c r="H144" s="44" t="s">
        <v>107</v>
      </c>
      <c r="I144" s="45">
        <v>4</v>
      </c>
      <c r="J144" s="46">
        <v>1.5</v>
      </c>
      <c r="K144" s="39"/>
      <c r="L144" s="39">
        <v>14390</v>
      </c>
      <c r="M144" s="39">
        <f t="shared" si="14"/>
        <v>21585</v>
      </c>
      <c r="N144" s="38">
        <f t="shared" si="15"/>
        <v>0.52</v>
      </c>
      <c r="O144" s="29">
        <v>105</v>
      </c>
      <c r="P144" s="29">
        <v>430</v>
      </c>
      <c r="Q144" s="29">
        <v>2880</v>
      </c>
    </row>
    <row r="145" spans="1:17" ht="16.5" customHeight="1" x14ac:dyDescent="0.15">
      <c r="A145" s="27" t="s">
        <v>221</v>
      </c>
      <c r="B145" s="40" t="s">
        <v>137</v>
      </c>
      <c r="C145" s="41" t="s">
        <v>139</v>
      </c>
      <c r="D145" s="41" t="s">
        <v>81</v>
      </c>
      <c r="E145" s="44">
        <v>24</v>
      </c>
      <c r="F145" s="37" t="s">
        <v>43</v>
      </c>
      <c r="G145" s="39">
        <v>120</v>
      </c>
      <c r="H145" s="44" t="s">
        <v>140</v>
      </c>
      <c r="I145" s="45">
        <v>4</v>
      </c>
      <c r="J145" s="46">
        <v>1.5</v>
      </c>
      <c r="K145" s="39">
        <v>3.3</v>
      </c>
      <c r="L145" s="39">
        <v>16440</v>
      </c>
      <c r="M145" s="39">
        <f t="shared" si="14"/>
        <v>24660</v>
      </c>
      <c r="N145" s="38">
        <f t="shared" si="15"/>
        <v>0.51800000000000002</v>
      </c>
      <c r="O145" s="29">
        <v>120</v>
      </c>
      <c r="P145" s="29">
        <v>390</v>
      </c>
      <c r="Q145" s="29">
        <v>2770</v>
      </c>
    </row>
    <row r="146" spans="1:17" ht="16.5" customHeight="1" x14ac:dyDescent="0.15">
      <c r="A146" s="27" t="s">
        <v>222</v>
      </c>
      <c r="B146" s="40" t="s">
        <v>137</v>
      </c>
      <c r="C146" s="41" t="s">
        <v>139</v>
      </c>
      <c r="D146" s="41" t="s">
        <v>81</v>
      </c>
      <c r="E146" s="44">
        <v>24</v>
      </c>
      <c r="F146" s="37" t="s">
        <v>43</v>
      </c>
      <c r="G146" s="39">
        <v>120</v>
      </c>
      <c r="H146" s="44" t="s">
        <v>141</v>
      </c>
      <c r="I146" s="45">
        <v>4</v>
      </c>
      <c r="J146" s="46">
        <v>1.5</v>
      </c>
      <c r="K146" s="39"/>
      <c r="L146" s="39">
        <v>16440</v>
      </c>
      <c r="M146" s="39">
        <f t="shared" si="14"/>
        <v>24660</v>
      </c>
      <c r="N146" s="38">
        <f t="shared" si="15"/>
        <v>0.57099999999999995</v>
      </c>
      <c r="O146" s="29">
        <v>120</v>
      </c>
      <c r="P146" s="29">
        <v>430</v>
      </c>
      <c r="Q146" s="29">
        <v>2770</v>
      </c>
    </row>
    <row r="147" spans="1:17" s="34" customFormat="1" ht="16.5" customHeight="1" x14ac:dyDescent="0.15">
      <c r="A147" s="27" t="s">
        <v>235</v>
      </c>
      <c r="B147" s="57" t="s">
        <v>82</v>
      </c>
      <c r="C147" s="57" t="s">
        <v>83</v>
      </c>
      <c r="D147" s="58" t="s">
        <v>84</v>
      </c>
      <c r="E147" s="62">
        <v>10</v>
      </c>
      <c r="F147" s="37" t="s">
        <v>43</v>
      </c>
      <c r="G147" s="63">
        <v>100</v>
      </c>
      <c r="H147" s="55" t="s">
        <v>85</v>
      </c>
      <c r="I147" s="42">
        <v>14</v>
      </c>
      <c r="J147" s="43">
        <v>5</v>
      </c>
      <c r="K147" s="60">
        <v>2</v>
      </c>
      <c r="L147" s="63">
        <v>3830</v>
      </c>
      <c r="M147" s="39">
        <f t="shared" si="14"/>
        <v>19150</v>
      </c>
      <c r="N147" s="59">
        <v>1.649</v>
      </c>
      <c r="O147" s="29">
        <v>100</v>
      </c>
      <c r="P147" s="29">
        <v>430</v>
      </c>
      <c r="Q147" s="29">
        <v>2740</v>
      </c>
    </row>
    <row r="148" spans="1:17" s="34" customFormat="1" ht="16.5" customHeight="1" x14ac:dyDescent="0.15">
      <c r="A148" s="27" t="s">
        <v>236</v>
      </c>
      <c r="B148" s="57" t="s">
        <v>82</v>
      </c>
      <c r="C148" s="57" t="s">
        <v>83</v>
      </c>
      <c r="D148" s="58" t="s">
        <v>84</v>
      </c>
      <c r="E148" s="62">
        <v>10</v>
      </c>
      <c r="F148" s="37" t="s">
        <v>43</v>
      </c>
      <c r="G148" s="63">
        <v>100</v>
      </c>
      <c r="H148" s="55" t="s">
        <v>86</v>
      </c>
      <c r="I148" s="42">
        <v>12</v>
      </c>
      <c r="J148" s="43">
        <v>5</v>
      </c>
      <c r="K148" s="60"/>
      <c r="L148" s="63">
        <v>3830</v>
      </c>
      <c r="M148" s="39">
        <f t="shared" si="14"/>
        <v>19150</v>
      </c>
      <c r="N148" s="59">
        <v>1.5449999999999999</v>
      </c>
      <c r="O148" s="29">
        <v>100</v>
      </c>
      <c r="P148" s="29">
        <v>470</v>
      </c>
      <c r="Q148" s="29">
        <v>2740</v>
      </c>
    </row>
    <row r="149" spans="1:17" s="34" customFormat="1" ht="16.5" customHeight="1" x14ac:dyDescent="0.15">
      <c r="A149" s="27" t="s">
        <v>250</v>
      </c>
      <c r="B149" s="40" t="s">
        <v>92</v>
      </c>
      <c r="C149" s="74" t="s">
        <v>248</v>
      </c>
      <c r="D149" s="41" t="s">
        <v>87</v>
      </c>
      <c r="E149" s="62">
        <v>24</v>
      </c>
      <c r="F149" s="37" t="s">
        <v>43</v>
      </c>
      <c r="G149" s="64">
        <v>50</v>
      </c>
      <c r="H149" s="65" t="s">
        <v>25</v>
      </c>
      <c r="I149" s="48">
        <v>22</v>
      </c>
      <c r="J149" s="49">
        <v>4</v>
      </c>
      <c r="K149" s="66">
        <v>1.3</v>
      </c>
      <c r="L149" s="69">
        <v>5300</v>
      </c>
      <c r="M149" s="39">
        <f t="shared" si="14"/>
        <v>21200</v>
      </c>
      <c r="N149" s="54">
        <v>0.64800000000000002</v>
      </c>
      <c r="O149" s="29">
        <v>50</v>
      </c>
      <c r="P149" s="29">
        <v>430</v>
      </c>
      <c r="Q149" s="29">
        <v>1370</v>
      </c>
    </row>
    <row r="150" spans="1:17" s="34" customFormat="1" ht="16.5" customHeight="1" x14ac:dyDescent="0.15">
      <c r="A150" s="27" t="s">
        <v>251</v>
      </c>
      <c r="B150" s="40" t="s">
        <v>92</v>
      </c>
      <c r="C150" s="74" t="s">
        <v>249</v>
      </c>
      <c r="D150" s="41" t="s">
        <v>81</v>
      </c>
      <c r="E150" s="62">
        <v>24</v>
      </c>
      <c r="F150" s="37" t="s">
        <v>43</v>
      </c>
      <c r="G150" s="64">
        <v>100</v>
      </c>
      <c r="H150" s="65" t="s">
        <v>25</v>
      </c>
      <c r="I150" s="48">
        <v>11</v>
      </c>
      <c r="J150" s="49">
        <v>2</v>
      </c>
      <c r="K150" s="66">
        <v>2.6</v>
      </c>
      <c r="L150" s="69">
        <v>10600</v>
      </c>
      <c r="M150" s="39">
        <f t="shared" si="14"/>
        <v>21200</v>
      </c>
      <c r="N150" s="54">
        <v>0.64800000000000002</v>
      </c>
      <c r="O150" s="29">
        <v>100</v>
      </c>
      <c r="P150" s="29">
        <v>430</v>
      </c>
      <c r="Q150" s="29">
        <v>1370</v>
      </c>
    </row>
    <row r="151" spans="1:17" s="34" customFormat="1" ht="16.5" customHeight="1" x14ac:dyDescent="0.15">
      <c r="A151" s="27" t="s">
        <v>237</v>
      </c>
      <c r="B151" s="40" t="s">
        <v>88</v>
      </c>
      <c r="C151" s="57" t="s">
        <v>89</v>
      </c>
      <c r="D151" s="41" t="s">
        <v>90</v>
      </c>
      <c r="E151" s="62">
        <v>16</v>
      </c>
      <c r="F151" s="37" t="s">
        <v>43</v>
      </c>
      <c r="G151" s="67">
        <v>50</v>
      </c>
      <c r="H151" s="55" t="s">
        <v>85</v>
      </c>
      <c r="I151" s="42">
        <v>15</v>
      </c>
      <c r="J151" s="43">
        <v>5.6</v>
      </c>
      <c r="K151" s="60">
        <v>1.3</v>
      </c>
      <c r="L151" s="63">
        <v>2900</v>
      </c>
      <c r="M151" s="39">
        <f t="shared" si="14"/>
        <v>16239.999999999998</v>
      </c>
      <c r="N151" s="38">
        <v>0.88300000000000001</v>
      </c>
      <c r="O151" s="29">
        <v>50</v>
      </c>
      <c r="P151" s="29">
        <v>430</v>
      </c>
      <c r="Q151" s="29">
        <v>2740</v>
      </c>
    </row>
    <row r="152" spans="1:17" s="34" customFormat="1" ht="16.5" customHeight="1" x14ac:dyDescent="0.15">
      <c r="A152" s="27" t="s">
        <v>238</v>
      </c>
      <c r="B152" s="40" t="s">
        <v>88</v>
      </c>
      <c r="C152" s="57" t="s">
        <v>96</v>
      </c>
      <c r="D152" s="41" t="s">
        <v>90</v>
      </c>
      <c r="E152" s="62">
        <v>16</v>
      </c>
      <c r="F152" s="37" t="s">
        <v>43</v>
      </c>
      <c r="G152" s="67">
        <v>100</v>
      </c>
      <c r="H152" s="55" t="s">
        <v>91</v>
      </c>
      <c r="I152" s="42">
        <v>8</v>
      </c>
      <c r="J152" s="43">
        <v>3</v>
      </c>
      <c r="K152" s="60">
        <v>2.6</v>
      </c>
      <c r="L152" s="63">
        <v>5340</v>
      </c>
      <c r="M152" s="39">
        <f t="shared" si="14"/>
        <v>16020</v>
      </c>
      <c r="N152" s="38">
        <v>0.86499999999999999</v>
      </c>
      <c r="O152" s="29">
        <v>100</v>
      </c>
      <c r="P152" s="29">
        <v>395</v>
      </c>
      <c r="Q152" s="29">
        <v>2740</v>
      </c>
    </row>
    <row r="153" spans="1:17" s="34" customFormat="1" ht="16.5" customHeight="1" x14ac:dyDescent="0.15">
      <c r="A153" s="27" t="s">
        <v>239</v>
      </c>
      <c r="B153" s="40" t="s">
        <v>88</v>
      </c>
      <c r="C153" s="57" t="s">
        <v>96</v>
      </c>
      <c r="D153" s="41" t="s">
        <v>90</v>
      </c>
      <c r="E153" s="62">
        <v>16</v>
      </c>
      <c r="F153" s="37" t="s">
        <v>43</v>
      </c>
      <c r="G153" s="67">
        <v>100</v>
      </c>
      <c r="H153" s="55" t="s">
        <v>85</v>
      </c>
      <c r="I153" s="42">
        <v>8</v>
      </c>
      <c r="J153" s="43">
        <v>3</v>
      </c>
      <c r="K153" s="60"/>
      <c r="L153" s="63">
        <v>5340</v>
      </c>
      <c r="M153" s="39">
        <f t="shared" si="14"/>
        <v>16020</v>
      </c>
      <c r="N153" s="38">
        <v>0.94199999999999995</v>
      </c>
      <c r="O153" s="29">
        <v>100</v>
      </c>
      <c r="P153" s="29">
        <v>430</v>
      </c>
      <c r="Q153" s="29">
        <v>2740</v>
      </c>
    </row>
    <row r="154" spans="1:17" ht="16.5" customHeight="1" x14ac:dyDescent="0.15">
      <c r="A154" s="27" t="s">
        <v>223</v>
      </c>
      <c r="B154" s="40" t="s">
        <v>102</v>
      </c>
      <c r="C154" s="41" t="s">
        <v>103</v>
      </c>
      <c r="D154" s="56" t="s">
        <v>56</v>
      </c>
      <c r="E154" s="37">
        <v>14</v>
      </c>
      <c r="F154" s="37" t="s">
        <v>43</v>
      </c>
      <c r="G154" s="39">
        <v>89</v>
      </c>
      <c r="H154" s="37" t="s">
        <v>104</v>
      </c>
      <c r="I154" s="42">
        <v>10</v>
      </c>
      <c r="J154" s="43">
        <v>3.2</v>
      </c>
      <c r="K154" s="39">
        <v>2.2999999999999998</v>
      </c>
      <c r="L154" s="39">
        <v>7390</v>
      </c>
      <c r="M154" s="39">
        <f t="shared" si="14"/>
        <v>23648</v>
      </c>
      <c r="N154" s="38">
        <f t="shared" ref="N154:N165" si="16">ROUNDDOWN(O154*P154*Q154/10^9*I154,3)</f>
        <v>0.88200000000000001</v>
      </c>
      <c r="O154" s="29">
        <v>89</v>
      </c>
      <c r="P154" s="29">
        <v>420</v>
      </c>
      <c r="Q154" s="29">
        <v>2360</v>
      </c>
    </row>
    <row r="155" spans="1:17" ht="16.5" customHeight="1" x14ac:dyDescent="0.15">
      <c r="A155" s="27" t="s">
        <v>224</v>
      </c>
      <c r="B155" s="40" t="s">
        <v>102</v>
      </c>
      <c r="C155" s="41" t="s">
        <v>105</v>
      </c>
      <c r="D155" s="56" t="s">
        <v>56</v>
      </c>
      <c r="E155" s="37">
        <v>14</v>
      </c>
      <c r="F155" s="37" t="s">
        <v>43</v>
      </c>
      <c r="G155" s="39">
        <v>90</v>
      </c>
      <c r="H155" s="37" t="s">
        <v>106</v>
      </c>
      <c r="I155" s="42">
        <v>10</v>
      </c>
      <c r="J155" s="43">
        <v>3.9</v>
      </c>
      <c r="K155" s="39">
        <v>2.4</v>
      </c>
      <c r="L155" s="39">
        <v>7550</v>
      </c>
      <c r="M155" s="39">
        <f t="shared" si="14"/>
        <v>29445</v>
      </c>
      <c r="N155" s="38">
        <f t="shared" si="16"/>
        <v>1.0229999999999999</v>
      </c>
      <c r="O155" s="29">
        <v>90</v>
      </c>
      <c r="P155" s="29">
        <v>395</v>
      </c>
      <c r="Q155" s="29">
        <v>2880</v>
      </c>
    </row>
    <row r="156" spans="1:17" ht="16.5" customHeight="1" x14ac:dyDescent="0.15">
      <c r="A156" s="27" t="s">
        <v>225</v>
      </c>
      <c r="B156" s="40" t="s">
        <v>102</v>
      </c>
      <c r="C156" s="41" t="s">
        <v>105</v>
      </c>
      <c r="D156" s="56" t="s">
        <v>56</v>
      </c>
      <c r="E156" s="37">
        <v>14</v>
      </c>
      <c r="F156" s="37" t="s">
        <v>43</v>
      </c>
      <c r="G156" s="39">
        <v>90</v>
      </c>
      <c r="H156" s="37" t="s">
        <v>107</v>
      </c>
      <c r="I156" s="42">
        <v>10</v>
      </c>
      <c r="J156" s="43">
        <v>3.9</v>
      </c>
      <c r="K156" s="39"/>
      <c r="L156" s="39">
        <v>7550</v>
      </c>
      <c r="M156" s="39">
        <f t="shared" si="14"/>
        <v>29445</v>
      </c>
      <c r="N156" s="38">
        <f t="shared" si="16"/>
        <v>1.1140000000000001</v>
      </c>
      <c r="O156" s="29">
        <v>90</v>
      </c>
      <c r="P156" s="29">
        <v>430</v>
      </c>
      <c r="Q156" s="29">
        <v>2880</v>
      </c>
    </row>
    <row r="157" spans="1:17" ht="16.5" customHeight="1" x14ac:dyDescent="0.15">
      <c r="A157" s="27" t="s">
        <v>226</v>
      </c>
      <c r="B157" s="40" t="s">
        <v>102</v>
      </c>
      <c r="C157" s="41" t="s">
        <v>105</v>
      </c>
      <c r="D157" s="56" t="s">
        <v>56</v>
      </c>
      <c r="E157" s="37">
        <v>14</v>
      </c>
      <c r="F157" s="37" t="s">
        <v>43</v>
      </c>
      <c r="G157" s="39">
        <v>90</v>
      </c>
      <c r="H157" s="37" t="s">
        <v>108</v>
      </c>
      <c r="I157" s="42">
        <v>10</v>
      </c>
      <c r="J157" s="43">
        <v>4.3</v>
      </c>
      <c r="K157" s="39"/>
      <c r="L157" s="39">
        <v>7550</v>
      </c>
      <c r="M157" s="39">
        <f t="shared" si="14"/>
        <v>32465</v>
      </c>
      <c r="N157" s="38">
        <f t="shared" si="16"/>
        <v>1.218</v>
      </c>
      <c r="O157" s="29">
        <v>90</v>
      </c>
      <c r="P157" s="29">
        <v>470</v>
      </c>
      <c r="Q157" s="29">
        <v>2880</v>
      </c>
    </row>
    <row r="158" spans="1:17" ht="16.5" customHeight="1" x14ac:dyDescent="0.15">
      <c r="A158" s="27" t="s">
        <v>152</v>
      </c>
      <c r="B158" s="40" t="s">
        <v>102</v>
      </c>
      <c r="C158" s="41" t="s">
        <v>109</v>
      </c>
      <c r="D158" s="56" t="s">
        <v>56</v>
      </c>
      <c r="E158" s="37">
        <v>14</v>
      </c>
      <c r="F158" s="37" t="s">
        <v>43</v>
      </c>
      <c r="G158" s="39">
        <v>105</v>
      </c>
      <c r="H158" s="37" t="s">
        <v>16</v>
      </c>
      <c r="I158" s="42">
        <v>9</v>
      </c>
      <c r="J158" s="43">
        <v>3.5</v>
      </c>
      <c r="K158" s="39">
        <v>2.8</v>
      </c>
      <c r="L158" s="39">
        <v>8180</v>
      </c>
      <c r="M158" s="39">
        <f t="shared" si="14"/>
        <v>28630</v>
      </c>
      <c r="N158" s="38">
        <f t="shared" si="16"/>
        <v>1.075</v>
      </c>
      <c r="O158" s="29">
        <v>105</v>
      </c>
      <c r="P158" s="29">
        <v>395</v>
      </c>
      <c r="Q158" s="29">
        <v>2880</v>
      </c>
    </row>
    <row r="159" spans="1:17" ht="16.5" customHeight="1" x14ac:dyDescent="0.15">
      <c r="A159" s="27" t="s">
        <v>227</v>
      </c>
      <c r="B159" s="40" t="s">
        <v>102</v>
      </c>
      <c r="C159" s="41" t="s">
        <v>109</v>
      </c>
      <c r="D159" s="56" t="s">
        <v>56</v>
      </c>
      <c r="E159" s="37">
        <v>14</v>
      </c>
      <c r="F159" s="37" t="s">
        <v>43</v>
      </c>
      <c r="G159" s="39">
        <v>105</v>
      </c>
      <c r="H159" s="44" t="s">
        <v>107</v>
      </c>
      <c r="I159" s="45">
        <v>7</v>
      </c>
      <c r="J159" s="46">
        <v>2.7</v>
      </c>
      <c r="K159" s="39"/>
      <c r="L159" s="39">
        <v>8180</v>
      </c>
      <c r="M159" s="39">
        <f t="shared" si="14"/>
        <v>22086</v>
      </c>
      <c r="N159" s="38">
        <f t="shared" si="16"/>
        <v>0.91</v>
      </c>
      <c r="O159" s="29">
        <v>105</v>
      </c>
      <c r="P159" s="29">
        <v>430</v>
      </c>
      <c r="Q159" s="29">
        <v>2880</v>
      </c>
    </row>
    <row r="160" spans="1:17" ht="16.5" customHeight="1" x14ac:dyDescent="0.15">
      <c r="A160" s="27" t="s">
        <v>228</v>
      </c>
      <c r="B160" s="40" t="s">
        <v>102</v>
      </c>
      <c r="C160" s="41" t="s">
        <v>109</v>
      </c>
      <c r="D160" s="56" t="s">
        <v>56</v>
      </c>
      <c r="E160" s="37">
        <v>14</v>
      </c>
      <c r="F160" s="37" t="s">
        <v>43</v>
      </c>
      <c r="G160" s="39">
        <v>105</v>
      </c>
      <c r="H160" s="37" t="s">
        <v>18</v>
      </c>
      <c r="I160" s="42">
        <v>7</v>
      </c>
      <c r="J160" s="43">
        <v>3</v>
      </c>
      <c r="K160" s="39"/>
      <c r="L160" s="39">
        <v>8180</v>
      </c>
      <c r="M160" s="39">
        <f t="shared" si="14"/>
        <v>24540</v>
      </c>
      <c r="N160" s="38">
        <f t="shared" si="16"/>
        <v>0.99399999999999999</v>
      </c>
      <c r="O160" s="29">
        <v>105</v>
      </c>
      <c r="P160" s="29">
        <v>470</v>
      </c>
      <c r="Q160" s="29">
        <v>2880</v>
      </c>
    </row>
    <row r="161" spans="1:18" ht="16.5" customHeight="1" x14ac:dyDescent="0.15">
      <c r="A161" s="27" t="s">
        <v>229</v>
      </c>
      <c r="B161" s="57" t="s">
        <v>110</v>
      </c>
      <c r="C161" s="41" t="s">
        <v>111</v>
      </c>
      <c r="D161" s="58" t="s">
        <v>112</v>
      </c>
      <c r="E161" s="44">
        <v>10</v>
      </c>
      <c r="F161" s="37" t="s">
        <v>43</v>
      </c>
      <c r="G161" s="39">
        <v>50</v>
      </c>
      <c r="H161" s="44" t="s">
        <v>113</v>
      </c>
      <c r="I161" s="45">
        <v>24</v>
      </c>
      <c r="J161" s="46">
        <v>9.5</v>
      </c>
      <c r="K161" s="39">
        <v>1.2</v>
      </c>
      <c r="L161" s="39">
        <v>2450</v>
      </c>
      <c r="M161" s="39">
        <f t="shared" si="14"/>
        <v>23275</v>
      </c>
      <c r="N161" s="59">
        <f t="shared" si="16"/>
        <v>1.486</v>
      </c>
      <c r="O161" s="29">
        <v>50</v>
      </c>
      <c r="P161" s="29">
        <v>430</v>
      </c>
      <c r="Q161" s="29">
        <v>2880</v>
      </c>
    </row>
    <row r="162" spans="1:18" ht="16.5" customHeight="1" x14ac:dyDescent="0.15">
      <c r="A162" s="27" t="s">
        <v>230</v>
      </c>
      <c r="B162" s="57" t="s">
        <v>110</v>
      </c>
      <c r="C162" s="41" t="s">
        <v>114</v>
      </c>
      <c r="D162" s="58" t="s">
        <v>112</v>
      </c>
      <c r="E162" s="44">
        <v>10</v>
      </c>
      <c r="F162" s="37" t="s">
        <v>43</v>
      </c>
      <c r="G162" s="39">
        <v>100</v>
      </c>
      <c r="H162" s="44" t="s">
        <v>106</v>
      </c>
      <c r="I162" s="45">
        <v>12</v>
      </c>
      <c r="J162" s="46">
        <v>4.7</v>
      </c>
      <c r="K162" s="39">
        <v>2.2999999999999998</v>
      </c>
      <c r="L162" s="39">
        <v>5420</v>
      </c>
      <c r="M162" s="39">
        <f t="shared" si="14"/>
        <v>25474</v>
      </c>
      <c r="N162" s="59">
        <f t="shared" si="16"/>
        <v>1.365</v>
      </c>
      <c r="O162" s="29">
        <v>100</v>
      </c>
      <c r="P162" s="29">
        <v>395</v>
      </c>
      <c r="Q162" s="29">
        <v>2880</v>
      </c>
    </row>
    <row r="163" spans="1:18" ht="16.5" customHeight="1" x14ac:dyDescent="0.15">
      <c r="A163" s="27" t="s">
        <v>231</v>
      </c>
      <c r="B163" s="57" t="s">
        <v>110</v>
      </c>
      <c r="C163" s="41" t="s">
        <v>114</v>
      </c>
      <c r="D163" s="58" t="s">
        <v>112</v>
      </c>
      <c r="E163" s="44">
        <v>10</v>
      </c>
      <c r="F163" s="37" t="s">
        <v>43</v>
      </c>
      <c r="G163" s="39">
        <v>100</v>
      </c>
      <c r="H163" s="44" t="s">
        <v>107</v>
      </c>
      <c r="I163" s="45">
        <v>12</v>
      </c>
      <c r="J163" s="46">
        <v>4.7</v>
      </c>
      <c r="K163" s="39"/>
      <c r="L163" s="39">
        <v>5420</v>
      </c>
      <c r="M163" s="39">
        <f t="shared" si="14"/>
        <v>25474</v>
      </c>
      <c r="N163" s="59">
        <f t="shared" si="16"/>
        <v>1.486</v>
      </c>
      <c r="O163" s="29">
        <v>100</v>
      </c>
      <c r="P163" s="29">
        <v>430</v>
      </c>
      <c r="Q163" s="29">
        <v>2880</v>
      </c>
    </row>
    <row r="164" spans="1:18" ht="16.5" customHeight="1" x14ac:dyDescent="0.15">
      <c r="A164" s="27" t="s">
        <v>232</v>
      </c>
      <c r="B164" s="57" t="s">
        <v>110</v>
      </c>
      <c r="C164" s="41" t="s">
        <v>114</v>
      </c>
      <c r="D164" s="58" t="s">
        <v>112</v>
      </c>
      <c r="E164" s="44">
        <v>10</v>
      </c>
      <c r="F164" s="37" t="s">
        <v>43</v>
      </c>
      <c r="G164" s="39">
        <v>100</v>
      </c>
      <c r="H164" s="44" t="s">
        <v>108</v>
      </c>
      <c r="I164" s="45">
        <v>11</v>
      </c>
      <c r="J164" s="46">
        <v>4.7</v>
      </c>
      <c r="K164" s="39"/>
      <c r="L164" s="39">
        <v>5420</v>
      </c>
      <c r="M164" s="39">
        <f t="shared" si="14"/>
        <v>25474</v>
      </c>
      <c r="N164" s="59">
        <f t="shared" si="16"/>
        <v>1.488</v>
      </c>
      <c r="O164" s="29">
        <v>100</v>
      </c>
      <c r="P164" s="29">
        <v>470</v>
      </c>
      <c r="Q164" s="29">
        <v>2880</v>
      </c>
    </row>
    <row r="165" spans="1:18" ht="16.5" customHeight="1" x14ac:dyDescent="0.15">
      <c r="A165" s="27" t="s">
        <v>233</v>
      </c>
      <c r="B165" s="40" t="s">
        <v>118</v>
      </c>
      <c r="C165" s="41" t="s">
        <v>119</v>
      </c>
      <c r="D165" s="41" t="s">
        <v>56</v>
      </c>
      <c r="E165" s="44">
        <v>16</v>
      </c>
      <c r="F165" s="37" t="s">
        <v>43</v>
      </c>
      <c r="G165" s="39">
        <v>100</v>
      </c>
      <c r="H165" s="44" t="s">
        <v>107</v>
      </c>
      <c r="I165" s="45">
        <v>8</v>
      </c>
      <c r="J165" s="46">
        <v>3.1</v>
      </c>
      <c r="K165" s="39">
        <v>2.7</v>
      </c>
      <c r="L165" s="39">
        <v>7100</v>
      </c>
      <c r="M165" s="39">
        <f t="shared" si="14"/>
        <v>22010</v>
      </c>
      <c r="N165" s="38">
        <f t="shared" si="16"/>
        <v>0.99</v>
      </c>
      <c r="O165" s="29">
        <v>100</v>
      </c>
      <c r="P165" s="29">
        <v>430</v>
      </c>
      <c r="Q165" s="29">
        <v>2880</v>
      </c>
    </row>
    <row r="166" spans="1:18" s="34" customFormat="1" ht="16.5" customHeight="1" x14ac:dyDescent="0.15">
      <c r="A166" s="27" t="s">
        <v>240</v>
      </c>
      <c r="B166" s="40" t="s">
        <v>143</v>
      </c>
      <c r="C166" s="75" t="s">
        <v>252</v>
      </c>
      <c r="D166" s="41" t="s">
        <v>90</v>
      </c>
      <c r="E166" s="62">
        <v>24</v>
      </c>
      <c r="F166" s="37" t="s">
        <v>43</v>
      </c>
      <c r="G166" s="67">
        <v>50</v>
      </c>
      <c r="H166" s="55" t="s">
        <v>25</v>
      </c>
      <c r="I166" s="42">
        <v>22</v>
      </c>
      <c r="J166" s="43">
        <v>4</v>
      </c>
      <c r="K166" s="60">
        <v>1.3</v>
      </c>
      <c r="L166" s="63">
        <v>4710</v>
      </c>
      <c r="M166" s="39">
        <f t="shared" si="14"/>
        <v>18840</v>
      </c>
      <c r="N166" s="38">
        <v>0.64800000000000002</v>
      </c>
      <c r="O166" s="29">
        <v>50</v>
      </c>
      <c r="P166" s="29">
        <v>430</v>
      </c>
      <c r="Q166" s="29">
        <v>1370</v>
      </c>
      <c r="R166" s="35"/>
    </row>
    <row r="167" spans="1:18" s="34" customFormat="1" ht="16.5" customHeight="1" x14ac:dyDescent="0.15">
      <c r="A167" s="27" t="s">
        <v>241</v>
      </c>
      <c r="B167" s="40" t="s">
        <v>143</v>
      </c>
      <c r="C167" s="75" t="s">
        <v>253</v>
      </c>
      <c r="D167" s="41" t="s">
        <v>90</v>
      </c>
      <c r="E167" s="62">
        <v>24</v>
      </c>
      <c r="F167" s="37" t="s">
        <v>43</v>
      </c>
      <c r="G167" s="67">
        <v>100</v>
      </c>
      <c r="H167" s="55" t="s">
        <v>25</v>
      </c>
      <c r="I167" s="42">
        <v>11</v>
      </c>
      <c r="J167" s="43">
        <v>2</v>
      </c>
      <c r="K167" s="60">
        <v>2.6</v>
      </c>
      <c r="L167" s="63">
        <v>9430</v>
      </c>
      <c r="M167" s="39">
        <f t="shared" si="14"/>
        <v>18860</v>
      </c>
      <c r="N167" s="38">
        <v>0.64800000000000002</v>
      </c>
      <c r="O167" s="29">
        <v>100</v>
      </c>
      <c r="P167" s="29">
        <v>430</v>
      </c>
      <c r="Q167" s="29">
        <v>1370</v>
      </c>
      <c r="R167" s="35"/>
    </row>
    <row r="168" spans="1:18" ht="16.5" customHeight="1" x14ac:dyDescent="0.15">
      <c r="A168" s="27" t="s">
        <v>164</v>
      </c>
      <c r="B168" s="29"/>
      <c r="C168" s="73" t="s">
        <v>169</v>
      </c>
      <c r="E168" s="29"/>
      <c r="F168" s="29"/>
      <c r="H168" s="30"/>
      <c r="I168" s="30"/>
      <c r="J168" s="72">
        <v>0.98399999999999999</v>
      </c>
      <c r="L168" s="72" t="s">
        <v>162</v>
      </c>
      <c r="M168" s="72" t="s">
        <v>162</v>
      </c>
      <c r="N168" s="29">
        <v>0.97899999999999998</v>
      </c>
    </row>
    <row r="169" spans="1:18" ht="16.5" customHeight="1" x14ac:dyDescent="0.15">
      <c r="A169" s="27" t="s">
        <v>165</v>
      </c>
      <c r="B169" s="29"/>
      <c r="C169" s="73" t="s">
        <v>169</v>
      </c>
      <c r="E169" s="29"/>
      <c r="F169" s="29"/>
      <c r="H169" s="30"/>
      <c r="I169" s="30"/>
      <c r="J169" s="72">
        <v>0.84460000000000002</v>
      </c>
      <c r="L169" s="72" t="s">
        <v>162</v>
      </c>
      <c r="M169" s="72" t="s">
        <v>162</v>
      </c>
      <c r="N169" s="29">
        <v>0.97899999999999998</v>
      </c>
    </row>
    <row r="170" spans="1:18" ht="16.5" customHeight="1" x14ac:dyDescent="0.15">
      <c r="A170" s="27" t="s">
        <v>166</v>
      </c>
      <c r="C170" s="73" t="s">
        <v>169</v>
      </c>
      <c r="H170" s="30"/>
      <c r="J170" s="72">
        <v>0.73880000000000001</v>
      </c>
      <c r="L170" s="72" t="s">
        <v>162</v>
      </c>
      <c r="M170" s="72" t="s">
        <v>162</v>
      </c>
      <c r="N170" s="29">
        <v>0.97899999999999998</v>
      </c>
    </row>
    <row r="171" spans="1:18" ht="16.5" customHeight="1" x14ac:dyDescent="0.15">
      <c r="A171" s="27" t="s">
        <v>245</v>
      </c>
      <c r="H171" s="30"/>
    </row>
    <row r="172" spans="1:18" ht="16.5" customHeight="1" x14ac:dyDescent="0.15">
      <c r="A172" s="27" t="s">
        <v>245</v>
      </c>
      <c r="H172" s="30"/>
    </row>
    <row r="175" spans="1:18" ht="16.5" customHeight="1" x14ac:dyDescent="0.4">
      <c r="C175" s="73"/>
      <c r="D175" s="73"/>
      <c r="E175" s="73"/>
      <c r="F175" s="73"/>
      <c r="G175" s="73"/>
      <c r="H175" s="73"/>
    </row>
  </sheetData>
  <phoneticPr fontId="2"/>
  <dataValidations count="1">
    <dataValidation type="textLength" operator="lessThanOrEqual" allowBlank="1" showInputMessage="1" showErrorMessage="1" errorTitle="エラー！文字数オーバーしています。" error="文字数20文字以内で入力してください。" sqref="C166:C167 C16:C17 C123:C124 C29:C30 C42:C43" xr:uid="{92C177EC-D255-49AF-A02B-B4AA63DBE04A}">
      <formula1>20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戸建一棟リフォーム</vt:lpstr>
      <vt:lpstr>共同住宅等リフォーム</vt:lpstr>
      <vt:lpstr>Sheet2</vt:lpstr>
      <vt:lpstr>共同住宅等リフォーム!Print_Area</vt:lpstr>
      <vt:lpstr>戸建一棟リフォーム!Print_Area</vt:lpstr>
    </vt:vector>
  </TitlesOfParts>
  <Company>AFGC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宮尾 美樹</dc:creator>
  <cp:lastModifiedBy>西川 佳吉子</cp:lastModifiedBy>
  <cp:lastPrinted>2025-02-28T06:33:58Z</cp:lastPrinted>
  <dcterms:created xsi:type="dcterms:W3CDTF">2025-02-19T03:13:32Z</dcterms:created>
  <dcterms:modified xsi:type="dcterms:W3CDTF">2026-05-14T06:21:12Z</dcterms:modified>
</cp:coreProperties>
</file>