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70" windowWidth="14700" windowHeight="835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D15" i="1" l="1"/>
  <c r="D13" i="1"/>
  <c r="D20" i="1" l="1"/>
  <c r="D19" i="1"/>
  <c r="D14" i="1"/>
  <c r="G22" i="1" s="1"/>
  <c r="D16" i="1"/>
  <c r="D22" i="1" l="1"/>
  <c r="D18" i="1"/>
  <c r="G17" i="1"/>
  <c r="D17" i="1"/>
</calcChain>
</file>

<file path=xl/sharedStrings.xml><?xml version="1.0" encoding="utf-8"?>
<sst xmlns="http://schemas.openxmlformats.org/spreadsheetml/2006/main" count="48" uniqueCount="38">
  <si>
    <t>屋根面積</t>
    <rPh sb="0" eb="2">
      <t>ヤネ</t>
    </rPh>
    <rPh sb="2" eb="4">
      <t>メンセキ</t>
    </rPh>
    <phoneticPr fontId="2"/>
  </si>
  <si>
    <t>軒先長さ</t>
    <rPh sb="0" eb="2">
      <t>ノキサキ</t>
    </rPh>
    <rPh sb="2" eb="3">
      <t>ナガ</t>
    </rPh>
    <phoneticPr fontId="2"/>
  </si>
  <si>
    <t>隅棟長さ</t>
    <rPh sb="0" eb="1">
      <t>スミ</t>
    </rPh>
    <rPh sb="1" eb="2">
      <t>ムネ</t>
    </rPh>
    <rPh sb="2" eb="3">
      <t>ナガ</t>
    </rPh>
    <phoneticPr fontId="2"/>
  </si>
  <si>
    <t>大棟長さ</t>
    <rPh sb="0" eb="2">
      <t>オオムネ</t>
    </rPh>
    <rPh sb="2" eb="3">
      <t>ナガ</t>
    </rPh>
    <phoneticPr fontId="2"/>
  </si>
  <si>
    <t>棟換気長さ</t>
    <rPh sb="0" eb="1">
      <t>ムネ</t>
    </rPh>
    <rPh sb="1" eb="3">
      <t>カンキ</t>
    </rPh>
    <rPh sb="3" eb="4">
      <t>ナガ</t>
    </rPh>
    <phoneticPr fontId="2"/>
  </si>
  <si>
    <t>ｍ</t>
    <phoneticPr fontId="2"/>
  </si>
  <si>
    <t>ヒップアンドリッジ</t>
    <phoneticPr fontId="2"/>
  </si>
  <si>
    <t>ｹｰｽ</t>
    <phoneticPr fontId="2"/>
  </si>
  <si>
    <t>ｹｰｽ</t>
    <phoneticPr fontId="2"/>
  </si>
  <si>
    <t>本</t>
    <rPh sb="0" eb="1">
      <t>ホン</t>
    </rPh>
    <phoneticPr fontId="2"/>
  </si>
  <si>
    <t>箱</t>
    <rPh sb="0" eb="1">
      <t>ハコ</t>
    </rPh>
    <phoneticPr fontId="2"/>
  </si>
  <si>
    <t>施工ロス率</t>
    <rPh sb="0" eb="2">
      <t>セコウ</t>
    </rPh>
    <rPh sb="4" eb="5">
      <t>リツ</t>
    </rPh>
    <phoneticPr fontId="2"/>
  </si>
  <si>
    <t>リッジウェイ本体とヒップアンドリッジの施工ロス</t>
    <rPh sb="6" eb="8">
      <t>ホンタイ</t>
    </rPh>
    <rPh sb="19" eb="21">
      <t>セコウ</t>
    </rPh>
    <phoneticPr fontId="2"/>
  </si>
  <si>
    <t>強風地域の場合は</t>
    <rPh sb="0" eb="2">
      <t>キョウフウ</t>
    </rPh>
    <rPh sb="2" eb="4">
      <t>チイキ</t>
    </rPh>
    <rPh sb="5" eb="7">
      <t>バアイ</t>
    </rPh>
    <phoneticPr fontId="2"/>
  </si>
  <si>
    <t>㎡</t>
    <phoneticPr fontId="2"/>
  </si>
  <si>
    <t>％</t>
    <phoneticPr fontId="2"/>
  </si>
  <si>
    <t>スターターシングル</t>
    <phoneticPr fontId="2"/>
  </si>
  <si>
    <t>リッジロール</t>
    <phoneticPr fontId="2"/>
  </si>
  <si>
    <t>ＨＤリング５０ｍｍ</t>
    <phoneticPr fontId="2"/>
  </si>
  <si>
    <t>必要部材数</t>
    <rPh sb="0" eb="2">
      <t>ヒツヨウ</t>
    </rPh>
    <rPh sb="2" eb="4">
      <t>ブザイ</t>
    </rPh>
    <rPh sb="4" eb="5">
      <t>スウ</t>
    </rPh>
    <phoneticPr fontId="2"/>
  </si>
  <si>
    <t>棟部材</t>
    <rPh sb="0" eb="1">
      <t>ムネ</t>
    </rPh>
    <rPh sb="1" eb="3">
      <t>ブザイ</t>
    </rPh>
    <phoneticPr fontId="2"/>
  </si>
  <si>
    <t>棟換気部材</t>
    <rPh sb="0" eb="1">
      <t>ムネ</t>
    </rPh>
    <rPh sb="1" eb="3">
      <t>カンキ</t>
    </rPh>
    <rPh sb="3" eb="5">
      <t>ブザイ</t>
    </rPh>
    <phoneticPr fontId="2"/>
  </si>
  <si>
    <t>本体用手打ち釘</t>
    <rPh sb="0" eb="2">
      <t>ホンタイ</t>
    </rPh>
    <rPh sb="2" eb="3">
      <t>ヨウ</t>
    </rPh>
    <rPh sb="3" eb="5">
      <t>テウ</t>
    </rPh>
    <rPh sb="6" eb="7">
      <t>クギ</t>
    </rPh>
    <phoneticPr fontId="2"/>
  </si>
  <si>
    <t>棟・換気棟用手打ち釘</t>
    <rPh sb="0" eb="1">
      <t>ムネ</t>
    </rPh>
    <rPh sb="2" eb="4">
      <t>カンキ</t>
    </rPh>
    <rPh sb="4" eb="5">
      <t>ムネ</t>
    </rPh>
    <rPh sb="5" eb="6">
      <t>ヨウ</t>
    </rPh>
    <rPh sb="6" eb="8">
      <t>テウ</t>
    </rPh>
    <rPh sb="9" eb="10">
      <t>クギ</t>
    </rPh>
    <phoneticPr fontId="2"/>
  </si>
  <si>
    <t>てんづけ接着用</t>
    <rPh sb="4" eb="6">
      <t>セッチャク</t>
    </rPh>
    <rPh sb="6" eb="7">
      <t>ヨウ</t>
    </rPh>
    <phoneticPr fontId="2"/>
  </si>
  <si>
    <t>軒先スターター</t>
    <rPh sb="0" eb="2">
      <t>ノキサキ</t>
    </rPh>
    <phoneticPr fontId="2"/>
  </si>
  <si>
    <t>屋根諸元（入力項目）</t>
    <rPh sb="0" eb="2">
      <t>ヤネ</t>
    </rPh>
    <rPh sb="2" eb="4">
      <t>ショゲン</t>
    </rPh>
    <rPh sb="5" eb="7">
      <t>ニュウリョク</t>
    </rPh>
    <rPh sb="7" eb="9">
      <t>コウモク</t>
    </rPh>
    <phoneticPr fontId="2"/>
  </si>
  <si>
    <t>屋根材本体</t>
    <rPh sb="0" eb="2">
      <t>ヤネ</t>
    </rPh>
    <rPh sb="2" eb="3">
      <t>ザイ</t>
    </rPh>
    <rPh sb="3" eb="5">
      <t>ホンタイ</t>
    </rPh>
    <phoneticPr fontId="2"/>
  </si>
  <si>
    <t>※釘打ち機使用の場合は、コイルネイル27mm</t>
    <rPh sb="1" eb="2">
      <t>クギ</t>
    </rPh>
    <rPh sb="2" eb="3">
      <t>ウ</t>
    </rPh>
    <rPh sb="4" eb="5">
      <t>キ</t>
    </rPh>
    <rPh sb="5" eb="7">
      <t>シヨウ</t>
    </rPh>
    <rPh sb="8" eb="10">
      <t>バアイ</t>
    </rPh>
    <phoneticPr fontId="2"/>
  </si>
  <si>
    <t>ＨＤリング２５ｍｍ　※</t>
    <phoneticPr fontId="2"/>
  </si>
  <si>
    <t>ｹｰｽ</t>
    <phoneticPr fontId="2"/>
  </si>
  <si>
    <t>ｹｰｽ</t>
    <phoneticPr fontId="2"/>
  </si>
  <si>
    <t>備考欄</t>
    <rPh sb="0" eb="2">
      <t>ビコウ</t>
    </rPh>
    <rPh sb="2" eb="3">
      <t>ラン</t>
    </rPh>
    <phoneticPr fontId="2"/>
  </si>
  <si>
    <t>　　リッジウェイ本体とヒップアンドリッジの施工ロスを５％で算出しています。</t>
    <rPh sb="8" eb="10">
      <t>ホンタイ</t>
    </rPh>
    <rPh sb="21" eb="23">
      <t>セコウ</t>
    </rPh>
    <rPh sb="29" eb="31">
      <t>サンシュツ</t>
    </rPh>
    <phoneticPr fontId="2"/>
  </si>
  <si>
    <t>RW２０００チューブタイプ</t>
    <phoneticPr fontId="2"/>
  </si>
  <si>
    <t>RW２０００カートリッジタイプ</t>
    <phoneticPr fontId="2"/>
  </si>
  <si>
    <t xml:space="preserve">リッジウェイ部材計算シート </t>
    <rPh sb="6" eb="8">
      <t>ブザイ</t>
    </rPh>
    <rPh sb="8" eb="10">
      <t>ケイサン</t>
    </rPh>
    <phoneticPr fontId="2"/>
  </si>
  <si>
    <t>リッジウェイ 16枚入り</t>
    <rPh sb="9" eb="11">
      <t>マイイ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</si>
</sst>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99FFCC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2" fontId="5" fillId="3" borderId="3" xfId="0" applyNumberFormat="1" applyFont="1" applyFill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vertical="center"/>
    </xf>
    <xf numFmtId="2" fontId="5" fillId="3" borderId="7" xfId="0" applyNumberFormat="1" applyFont="1" applyFill="1" applyBorder="1" applyAlignment="1">
      <alignment vertical="center"/>
    </xf>
    <xf numFmtId="0" fontId="1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7" fillId="0" borderId="4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7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5" fillId="2" borderId="14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16" xfId="0" applyFont="1" applyBorder="1" applyAlignment="1">
      <alignment horizontal="right" vertical="center"/>
    </xf>
    <xf numFmtId="0" fontId="3" fillId="0" borderId="17" xfId="0" applyFont="1" applyBorder="1" applyAlignment="1">
      <alignment horizontal="right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5" fillId="4" borderId="26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7" fillId="0" borderId="33" xfId="0" applyFont="1" applyBorder="1" applyAlignment="1">
      <alignment vertical="center"/>
    </xf>
    <xf numFmtId="0" fontId="6" fillId="0" borderId="34" xfId="0" applyFont="1" applyBorder="1" applyAlignment="1">
      <alignment vertical="center"/>
    </xf>
    <xf numFmtId="0" fontId="5" fillId="5" borderId="2" xfId="0" applyFont="1" applyFill="1" applyBorder="1" applyAlignment="1">
      <alignment horizontal="center" vertical="center"/>
    </xf>
    <xf numFmtId="0" fontId="5" fillId="5" borderId="7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14" xfId="0" applyFont="1" applyFill="1" applyBorder="1" applyAlignment="1">
      <alignment horizontal="center" vertical="center"/>
    </xf>
    <xf numFmtId="0" fontId="3" fillId="6" borderId="27" xfId="0" applyFont="1" applyFill="1" applyBorder="1" applyAlignment="1">
      <alignment horizontal="center" vertical="center"/>
    </xf>
    <xf numFmtId="0" fontId="3" fillId="6" borderId="28" xfId="0" applyFont="1" applyFill="1" applyBorder="1" applyAlignment="1">
      <alignment horizontal="center" vertical="center"/>
    </xf>
    <xf numFmtId="0" fontId="3" fillId="6" borderId="29" xfId="0" applyFont="1" applyFill="1" applyBorder="1" applyAlignment="1">
      <alignment horizontal="center" vertical="center"/>
    </xf>
    <xf numFmtId="0" fontId="3" fillId="6" borderId="30" xfId="0" applyFont="1" applyFill="1" applyBorder="1" applyAlignment="1">
      <alignment horizontal="center" vertical="center"/>
    </xf>
    <xf numFmtId="0" fontId="3" fillId="6" borderId="31" xfId="0" applyFont="1" applyFill="1" applyBorder="1" applyAlignment="1">
      <alignment horizontal="center" vertical="center"/>
    </xf>
    <xf numFmtId="0" fontId="3" fillId="6" borderId="32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CC99"/>
      <color rgb="FF99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34"/>
  <sheetViews>
    <sheetView showGridLines="0" tabSelected="1" workbookViewId="0">
      <selection activeCell="B1" sqref="B1"/>
    </sheetView>
  </sheetViews>
  <sheetFormatPr defaultRowHeight="13.5"/>
  <cols>
    <col min="1" max="1" width="2.5" style="2" customWidth="1"/>
    <col min="2" max="2" width="30.125" style="2" customWidth="1"/>
    <col min="3" max="3" width="17.5" style="2" bestFit="1" customWidth="1"/>
    <col min="4" max="4" width="10.125" style="2" customWidth="1"/>
    <col min="5" max="5" width="4.625" style="2" customWidth="1"/>
    <col min="6" max="6" width="18.625" style="2" bestFit="1" customWidth="1"/>
    <col min="7" max="7" width="8.125" style="2" customWidth="1"/>
    <col min="8" max="8" width="5.125" style="2" customWidth="1"/>
    <col min="9" max="9" width="2.5" style="2" customWidth="1"/>
    <col min="10" max="16384" width="9" style="2"/>
  </cols>
  <sheetData>
    <row r="1" spans="2:7" ht="17.25">
      <c r="B1" s="23" t="s">
        <v>36</v>
      </c>
    </row>
    <row r="3" spans="2:7" ht="14.25" thickBot="1"/>
    <row r="4" spans="2:7" ht="18" customHeight="1">
      <c r="B4" s="42" t="s">
        <v>26</v>
      </c>
      <c r="C4" s="43"/>
      <c r="D4" s="44"/>
      <c r="F4" s="7"/>
    </row>
    <row r="5" spans="2:7" ht="18" customHeight="1">
      <c r="B5" s="9" t="s">
        <v>0</v>
      </c>
      <c r="C5" s="4"/>
      <c r="D5" s="10" t="s">
        <v>14</v>
      </c>
    </row>
    <row r="6" spans="2:7" ht="18" customHeight="1">
      <c r="B6" s="9" t="s">
        <v>1</v>
      </c>
      <c r="C6" s="4"/>
      <c r="D6" s="10" t="s">
        <v>5</v>
      </c>
    </row>
    <row r="7" spans="2:7" ht="18" customHeight="1">
      <c r="B7" s="9" t="s">
        <v>3</v>
      </c>
      <c r="C7" s="4"/>
      <c r="D7" s="10" t="s">
        <v>5</v>
      </c>
    </row>
    <row r="8" spans="2:7" ht="18" customHeight="1">
      <c r="B8" s="9" t="s">
        <v>2</v>
      </c>
      <c r="C8" s="4"/>
      <c r="D8" s="10" t="s">
        <v>5</v>
      </c>
    </row>
    <row r="9" spans="2:7" ht="18" customHeight="1">
      <c r="B9" s="9" t="s">
        <v>4</v>
      </c>
      <c r="C9" s="4"/>
      <c r="D9" s="10" t="s">
        <v>5</v>
      </c>
    </row>
    <row r="10" spans="2:7" ht="18" customHeight="1" thickBot="1">
      <c r="B10" s="11" t="s">
        <v>11</v>
      </c>
      <c r="C10" s="12">
        <v>5</v>
      </c>
      <c r="D10" s="13" t="s">
        <v>15</v>
      </c>
      <c r="E10" s="8" t="s">
        <v>12</v>
      </c>
      <c r="F10" s="3"/>
      <c r="G10" s="3"/>
    </row>
    <row r="11" spans="2:7" ht="14.25" thickBot="1"/>
    <row r="12" spans="2:7" ht="18" customHeight="1">
      <c r="B12" s="45" t="s">
        <v>19</v>
      </c>
      <c r="C12" s="46"/>
      <c r="D12" s="46"/>
      <c r="E12" s="47"/>
    </row>
    <row r="13" spans="2:7" ht="18" customHeight="1">
      <c r="B13" s="14" t="s">
        <v>37</v>
      </c>
      <c r="C13" s="5" t="s">
        <v>27</v>
      </c>
      <c r="D13" s="38">
        <f>ROUNDUP((C5*(1+C10/100))/2.474,0)</f>
        <v>0</v>
      </c>
      <c r="E13" s="15" t="s">
        <v>7</v>
      </c>
    </row>
    <row r="14" spans="2:7" ht="18" customHeight="1">
      <c r="B14" s="16" t="s">
        <v>16</v>
      </c>
      <c r="C14" s="6" t="s">
        <v>25</v>
      </c>
      <c r="D14" s="35">
        <f>ROUNDUP(C6/36,0)</f>
        <v>0</v>
      </c>
      <c r="E14" s="17" t="s">
        <v>8</v>
      </c>
    </row>
    <row r="15" spans="2:7" ht="18" customHeight="1">
      <c r="B15" s="16" t="s">
        <v>6</v>
      </c>
      <c r="C15" s="6" t="s">
        <v>20</v>
      </c>
      <c r="D15" s="35">
        <f>ROUNDUP((C7+C8)*(1+(C10/100))/11.1,0)</f>
        <v>0</v>
      </c>
      <c r="E15" s="17" t="s">
        <v>8</v>
      </c>
    </row>
    <row r="16" spans="2:7" ht="18" customHeight="1" thickBot="1">
      <c r="B16" s="16" t="s">
        <v>17</v>
      </c>
      <c r="C16" s="6" t="s">
        <v>21</v>
      </c>
      <c r="D16" s="35">
        <f>ROUNDUP(C9/6.09,0)</f>
        <v>0</v>
      </c>
      <c r="E16" s="17" t="s">
        <v>9</v>
      </c>
    </row>
    <row r="17" spans="2:8" ht="18" customHeight="1" thickBot="1">
      <c r="B17" s="16" t="s">
        <v>29</v>
      </c>
      <c r="C17" s="6" t="s">
        <v>22</v>
      </c>
      <c r="D17" s="40">
        <f>ROUNDUP((((D13*14*4)+(D14*36*4))/550),0)</f>
        <v>0</v>
      </c>
      <c r="E17" s="1" t="s">
        <v>10</v>
      </c>
      <c r="F17" s="24" t="s">
        <v>13</v>
      </c>
      <c r="G17" s="41">
        <f>ROUNDUP((((D13*14*6)+(D14*36*6))/550),0)</f>
        <v>0</v>
      </c>
      <c r="H17" s="22" t="s">
        <v>10</v>
      </c>
    </row>
    <row r="18" spans="2:8" ht="18" customHeight="1">
      <c r="B18" s="16" t="s">
        <v>18</v>
      </c>
      <c r="C18" s="6" t="s">
        <v>23</v>
      </c>
      <c r="D18" s="35">
        <f>ROUNDUP((((D15*84*4)+(D16*6.09/0.15))/330),0)</f>
        <v>0</v>
      </c>
      <c r="E18" s="17" t="s">
        <v>10</v>
      </c>
    </row>
    <row r="19" spans="2:8" ht="18" customHeight="1">
      <c r="B19" s="36" t="s">
        <v>34</v>
      </c>
      <c r="C19" s="37" t="s">
        <v>24</v>
      </c>
      <c r="D19" s="35">
        <f>ROUNDUP(C5*(1+C10/100)/12.6/10,0)</f>
        <v>0</v>
      </c>
      <c r="E19" s="17" t="s">
        <v>10</v>
      </c>
    </row>
    <row r="20" spans="2:8" ht="18" customHeight="1" thickBot="1">
      <c r="B20" s="18" t="s">
        <v>35</v>
      </c>
      <c r="C20" s="19" t="s">
        <v>24</v>
      </c>
      <c r="D20" s="39">
        <f>ROUNDUP(C5*(1+C10/100)/6/10,0)</f>
        <v>0</v>
      </c>
      <c r="E20" s="20" t="s">
        <v>10</v>
      </c>
    </row>
    <row r="21" spans="2:8" ht="14.25" thickBot="1"/>
    <row r="22" spans="2:8" ht="18" thickBot="1">
      <c r="B22" s="2" t="s">
        <v>28</v>
      </c>
      <c r="D22" s="34">
        <f>ROUNDUP((((D13*14*4)+(D14*36*4))/3750),0)</f>
        <v>0</v>
      </c>
      <c r="E22" s="2" t="s">
        <v>30</v>
      </c>
      <c r="F22" s="25" t="s">
        <v>13</v>
      </c>
      <c r="G22" s="21">
        <f>ROUNDUP((((D13*14*6)+(D14*36*6))/3750),0)</f>
        <v>0</v>
      </c>
      <c r="H22" s="22" t="s">
        <v>31</v>
      </c>
    </row>
    <row r="24" spans="2:8" ht="14.25" thickBot="1"/>
    <row r="25" spans="2:8">
      <c r="B25" s="26" t="s">
        <v>32</v>
      </c>
      <c r="C25" s="27"/>
      <c r="D25" s="27"/>
      <c r="E25" s="27"/>
      <c r="F25" s="27"/>
      <c r="G25" s="27"/>
      <c r="H25" s="28"/>
    </row>
    <row r="26" spans="2:8">
      <c r="B26" s="29"/>
      <c r="C26" s="3"/>
      <c r="D26" s="3"/>
      <c r="E26" s="3"/>
      <c r="F26" s="3"/>
      <c r="G26" s="3"/>
      <c r="H26" s="30"/>
    </row>
    <row r="27" spans="2:8">
      <c r="B27" s="29" t="s">
        <v>33</v>
      </c>
      <c r="C27" s="3"/>
      <c r="D27" s="3"/>
      <c r="E27" s="3"/>
      <c r="F27" s="3"/>
      <c r="G27" s="3"/>
      <c r="H27" s="30"/>
    </row>
    <row r="28" spans="2:8">
      <c r="B28" s="29"/>
      <c r="C28" s="3"/>
      <c r="D28" s="3"/>
      <c r="E28" s="3"/>
      <c r="F28" s="3"/>
      <c r="G28" s="3"/>
      <c r="H28" s="30"/>
    </row>
    <row r="29" spans="2:8">
      <c r="B29" s="29"/>
      <c r="C29" s="3"/>
      <c r="D29" s="3"/>
      <c r="E29" s="3"/>
      <c r="F29" s="3"/>
      <c r="G29" s="3"/>
      <c r="H29" s="30"/>
    </row>
    <row r="30" spans="2:8">
      <c r="B30" s="29"/>
      <c r="C30" s="3"/>
      <c r="D30" s="3"/>
      <c r="E30" s="3"/>
      <c r="F30" s="3"/>
      <c r="G30" s="3"/>
      <c r="H30" s="30"/>
    </row>
    <row r="31" spans="2:8">
      <c r="B31" s="29"/>
      <c r="C31" s="3"/>
      <c r="D31" s="3"/>
      <c r="E31" s="3"/>
      <c r="F31" s="3"/>
      <c r="G31" s="3"/>
      <c r="H31" s="30"/>
    </row>
    <row r="32" spans="2:8">
      <c r="B32" s="29"/>
      <c r="C32" s="3"/>
      <c r="D32" s="3"/>
      <c r="E32" s="3"/>
      <c r="F32" s="3"/>
      <c r="G32" s="3"/>
      <c r="H32" s="30"/>
    </row>
    <row r="33" spans="2:8">
      <c r="B33" s="29"/>
      <c r="C33" s="3"/>
      <c r="D33" s="3"/>
      <c r="E33" s="3"/>
      <c r="F33" s="3"/>
      <c r="G33" s="3"/>
      <c r="H33" s="30"/>
    </row>
    <row r="34" spans="2:8" ht="14.25" thickBot="1">
      <c r="B34" s="31"/>
      <c r="C34" s="32"/>
      <c r="D34" s="32"/>
      <c r="E34" s="32"/>
      <c r="F34" s="32"/>
      <c r="G34" s="32"/>
      <c r="H34" s="33"/>
    </row>
  </sheetData>
  <mergeCells count="2">
    <mergeCell ref="B4:D4"/>
    <mergeCell ref="B12:E12"/>
  </mergeCells>
  <phoneticPr fontId="2"/>
  <pageMargins left="0.75" right="0.24" top="0.76" bottom="1" header="0.51200000000000001" footer="0.51200000000000001"/>
  <pageSetup paperSize="9" orientation="portrait" r:id="rId1"/>
  <headerFooter alignWithMargins="0"/>
  <webPublishItems count="1">
    <webPublishItem id="8920" divId="リッジウェイ部材計算シート（原紙）_8920" sourceType="sheet" destinationFile="C:\Users\998326\Desktop\コピーリッジウェイ部材計算シート（原紙）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AFGC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603848</dc:creator>
  <cp:lastModifiedBy>宮尾 美樹</cp:lastModifiedBy>
  <cp:lastPrinted>2014-07-04T02:15:22Z</cp:lastPrinted>
  <dcterms:created xsi:type="dcterms:W3CDTF">2011-03-03T06:57:14Z</dcterms:created>
  <dcterms:modified xsi:type="dcterms:W3CDTF">2022-09-15T05:08:23Z</dcterms:modified>
</cp:coreProperties>
</file>